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18195" windowHeight="9750" tabRatio="737"/>
  </bookViews>
  <sheets>
    <sheet name="Simulation Scenarios" sheetId="5" r:id="rId1"/>
    <sheet name="Scaling fire parameter solver" sheetId="4" r:id="rId2"/>
    <sheet name="Model" sheetId="2" r:id="rId3"/>
    <sheet name="MCSim4" sheetId="49" r:id="rId4"/>
  </sheets>
  <definedNames>
    <definedName name="solver_adj" localSheetId="1" hidden="1">'Scaling fire parameter solver'!$O$3:$O$4</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'Scaling fire parameter solver'!$S$3</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2</definedName>
    <definedName name="solver_val" localSheetId="1" hidden="1">0</definedName>
  </definedNames>
  <calcPr calcId="125725"/>
</workbook>
</file>

<file path=xl/calcChain.xml><?xml version="1.0" encoding="utf-8"?>
<calcChain xmlns="http://schemas.openxmlformats.org/spreadsheetml/2006/main">
  <c r="B3" i="5"/>
  <c r="C48"/>
  <c r="D48"/>
  <c r="E48"/>
  <c r="F48"/>
  <c r="G48"/>
  <c r="H48"/>
  <c r="I48"/>
  <c r="J48"/>
  <c r="K48"/>
  <c r="L48"/>
  <c r="C49"/>
  <c r="D49"/>
  <c r="E49"/>
  <c r="F49"/>
  <c r="G49"/>
  <c r="H49"/>
  <c r="I49"/>
  <c r="J49"/>
  <c r="K49"/>
  <c r="L49"/>
  <c r="C50"/>
  <c r="D50"/>
  <c r="E50"/>
  <c r="F50"/>
  <c r="G50"/>
  <c r="H50"/>
  <c r="I50"/>
  <c r="J50"/>
  <c r="K50"/>
  <c r="L50"/>
  <c r="C51"/>
  <c r="D51"/>
  <c r="E51"/>
  <c r="F51"/>
  <c r="G51"/>
  <c r="H51"/>
  <c r="I51"/>
  <c r="J51"/>
  <c r="K51"/>
  <c r="L51"/>
  <c r="C52"/>
  <c r="D52"/>
  <c r="E52"/>
  <c r="F52"/>
  <c r="G52"/>
  <c r="H52"/>
  <c r="I52"/>
  <c r="J52"/>
  <c r="K52"/>
  <c r="L52"/>
  <c r="C53"/>
  <c r="D53"/>
  <c r="E53"/>
  <c r="F53"/>
  <c r="G53"/>
  <c r="H53"/>
  <c r="I53"/>
  <c r="J53"/>
  <c r="K53"/>
  <c r="L53"/>
  <c r="C54"/>
  <c r="D54"/>
  <c r="E54"/>
  <c r="F54"/>
  <c r="G54"/>
  <c r="H54"/>
  <c r="I54"/>
  <c r="J54"/>
  <c r="K54"/>
  <c r="L54"/>
  <c r="C55"/>
  <c r="D55"/>
  <c r="E55"/>
  <c r="F55"/>
  <c r="G55"/>
  <c r="H55"/>
  <c r="I55"/>
  <c r="J55"/>
  <c r="K55"/>
  <c r="L55"/>
  <c r="C56"/>
  <c r="D56"/>
  <c r="E56"/>
  <c r="F56"/>
  <c r="G56"/>
  <c r="H56"/>
  <c r="I56"/>
  <c r="J56"/>
  <c r="K56"/>
  <c r="L56"/>
  <c r="C57"/>
  <c r="D57"/>
  <c r="E57"/>
  <c r="F57"/>
  <c r="G57"/>
  <c r="H57"/>
  <c r="I57"/>
  <c r="J57"/>
  <c r="K57"/>
  <c r="L57"/>
  <c r="C58"/>
  <c r="D58"/>
  <c r="E58"/>
  <c r="F58"/>
  <c r="G58"/>
  <c r="H58"/>
  <c r="I58"/>
  <c r="J58"/>
  <c r="K58"/>
  <c r="L58"/>
  <c r="C59"/>
  <c r="D59"/>
  <c r="E59"/>
  <c r="F59"/>
  <c r="G59"/>
  <c r="H59"/>
  <c r="I59"/>
  <c r="J59"/>
  <c r="K59"/>
  <c r="L59"/>
  <c r="C60"/>
  <c r="D60"/>
  <c r="E60"/>
  <c r="F60"/>
  <c r="G60"/>
  <c r="H60"/>
  <c r="I60"/>
  <c r="J60"/>
  <c r="K60"/>
  <c r="L60"/>
  <c r="C61"/>
  <c r="D61"/>
  <c r="E61"/>
  <c r="F61"/>
  <c r="G61"/>
  <c r="H61"/>
  <c r="I61"/>
  <c r="J61"/>
  <c r="K61"/>
  <c r="L61"/>
  <c r="C62"/>
  <c r="D62"/>
  <c r="E62"/>
  <c r="F62"/>
  <c r="G62"/>
  <c r="H62"/>
  <c r="I62"/>
  <c r="J62"/>
  <c r="K62"/>
  <c r="L62"/>
  <c r="C63"/>
  <c r="D63"/>
  <c r="E63"/>
  <c r="F63"/>
  <c r="G63"/>
  <c r="H63"/>
  <c r="I63"/>
  <c r="J63"/>
  <c r="K63"/>
  <c r="L63"/>
  <c r="C64"/>
  <c r="D64"/>
  <c r="E64"/>
  <c r="F64"/>
  <c r="G64"/>
  <c r="H64"/>
  <c r="I64"/>
  <c r="J64"/>
  <c r="K64"/>
  <c r="L64"/>
  <c r="C65"/>
  <c r="D65"/>
  <c r="E65"/>
  <c r="F65"/>
  <c r="G65"/>
  <c r="H65"/>
  <c r="I65"/>
  <c r="J65"/>
  <c r="K65"/>
  <c r="L65"/>
  <c r="C66"/>
  <c r="D66"/>
  <c r="E66"/>
  <c r="F66"/>
  <c r="G66"/>
  <c r="H66"/>
  <c r="I66"/>
  <c r="J66"/>
  <c r="K66"/>
  <c r="L66"/>
  <c r="C67"/>
  <c r="D67"/>
  <c r="E67"/>
  <c r="F67"/>
  <c r="G67"/>
  <c r="H67"/>
  <c r="I67"/>
  <c r="J67"/>
  <c r="K67"/>
  <c r="L67"/>
  <c r="C68"/>
  <c r="D68"/>
  <c r="E68"/>
  <c r="F68"/>
  <c r="G68"/>
  <c r="H68"/>
  <c r="I68"/>
  <c r="J68"/>
  <c r="K68"/>
  <c r="L68"/>
  <c r="C69"/>
  <c r="D69"/>
  <c r="E69"/>
  <c r="F69"/>
  <c r="G69"/>
  <c r="H69"/>
  <c r="I69"/>
  <c r="J69"/>
  <c r="K69"/>
  <c r="L69"/>
  <c r="C70"/>
  <c r="D70"/>
  <c r="E70"/>
  <c r="F70"/>
  <c r="G70"/>
  <c r="H70"/>
  <c r="I70"/>
  <c r="J70"/>
  <c r="K70"/>
  <c r="L70"/>
  <c r="C71"/>
  <c r="D71"/>
  <c r="E71"/>
  <c r="F71"/>
  <c r="G71"/>
  <c r="H71"/>
  <c r="I71"/>
  <c r="J71"/>
  <c r="K71"/>
  <c r="L71"/>
  <c r="C72"/>
  <c r="D72"/>
  <c r="E72"/>
  <c r="F72"/>
  <c r="G72"/>
  <c r="H72"/>
  <c r="I72"/>
  <c r="J72"/>
  <c r="K72"/>
  <c r="L72"/>
  <c r="C73"/>
  <c r="D73"/>
  <c r="E73"/>
  <c r="F73"/>
  <c r="G73"/>
  <c r="H73"/>
  <c r="I73"/>
  <c r="J73"/>
  <c r="K73"/>
  <c r="L73"/>
  <c r="C74"/>
  <c r="D74"/>
  <c r="E74"/>
  <c r="F74"/>
  <c r="G74"/>
  <c r="H74"/>
  <c r="I74"/>
  <c r="J74"/>
  <c r="K74"/>
  <c r="L74"/>
  <c r="C75"/>
  <c r="D75"/>
  <c r="E75"/>
  <c r="F75"/>
  <c r="G75"/>
  <c r="H75"/>
  <c r="I75"/>
  <c r="J75"/>
  <c r="K75"/>
  <c r="L75"/>
  <c r="C76"/>
  <c r="D76"/>
  <c r="E76"/>
  <c r="F76"/>
  <c r="G76"/>
  <c r="H76"/>
  <c r="I76"/>
  <c r="J76"/>
  <c r="K76"/>
  <c r="L76"/>
  <c r="C77"/>
  <c r="D77"/>
  <c r="E77"/>
  <c r="F77"/>
  <c r="G77"/>
  <c r="H77"/>
  <c r="I77"/>
  <c r="J77"/>
  <c r="K77"/>
  <c r="L77"/>
  <c r="C78"/>
  <c r="D78"/>
  <c r="E78"/>
  <c r="F78"/>
  <c r="G78"/>
  <c r="H78"/>
  <c r="I78"/>
  <c r="J78"/>
  <c r="K78"/>
  <c r="L78"/>
  <c r="C79"/>
  <c r="D79"/>
  <c r="E79"/>
  <c r="F79"/>
  <c r="G79"/>
  <c r="H79"/>
  <c r="I79"/>
  <c r="J79"/>
  <c r="K79"/>
  <c r="L79"/>
  <c r="C80"/>
  <c r="D80"/>
  <c r="E80"/>
  <c r="F80"/>
  <c r="G80"/>
  <c r="H80"/>
  <c r="I80"/>
  <c r="J80"/>
  <c r="K80"/>
  <c r="L80"/>
  <c r="C81"/>
  <c r="D81"/>
  <c r="E81"/>
  <c r="F81"/>
  <c r="G81"/>
  <c r="H81"/>
  <c r="I81"/>
  <c r="J81"/>
  <c r="K81"/>
  <c r="L81"/>
  <c r="C82"/>
  <c r="D82"/>
  <c r="E82"/>
  <c r="F82"/>
  <c r="G82"/>
  <c r="H82"/>
  <c r="I82"/>
  <c r="J82"/>
  <c r="K82"/>
  <c r="L82"/>
  <c r="C83"/>
  <c r="D83"/>
  <c r="E83"/>
  <c r="F83"/>
  <c r="G83"/>
  <c r="H83"/>
  <c r="I83"/>
  <c r="J83"/>
  <c r="K83"/>
  <c r="L83"/>
  <c r="C84"/>
  <c r="D84"/>
  <c r="E84"/>
  <c r="F84"/>
  <c r="G84"/>
  <c r="H84"/>
  <c r="I84"/>
  <c r="J84"/>
  <c r="K84"/>
  <c r="L84"/>
  <c r="C85"/>
  <c r="D85"/>
  <c r="E85"/>
  <c r="F85"/>
  <c r="G85"/>
  <c r="H85"/>
  <c r="I85"/>
  <c r="J85"/>
  <c r="K85"/>
  <c r="L85"/>
  <c r="C86"/>
  <c r="D86"/>
  <c r="E86"/>
  <c r="F86"/>
  <c r="G86"/>
  <c r="H86"/>
  <c r="I86"/>
  <c r="J86"/>
  <c r="K86"/>
  <c r="L86"/>
  <c r="C87"/>
  <c r="D87"/>
  <c r="E87"/>
  <c r="F87"/>
  <c r="G87"/>
  <c r="H87"/>
  <c r="I87"/>
  <c r="J87"/>
  <c r="K87"/>
  <c r="L87"/>
  <c r="C88"/>
  <c r="D88"/>
  <c r="E88"/>
  <c r="F88"/>
  <c r="G88"/>
  <c r="H88"/>
  <c r="I88"/>
  <c r="J88"/>
  <c r="K88"/>
  <c r="L88"/>
  <c r="C89"/>
  <c r="D89"/>
  <c r="E89"/>
  <c r="F89"/>
  <c r="G89"/>
  <c r="H89"/>
  <c r="I89"/>
  <c r="J89"/>
  <c r="K89"/>
  <c r="L89"/>
  <c r="C90"/>
  <c r="D90"/>
  <c r="E90"/>
  <c r="F90"/>
  <c r="G90"/>
  <c r="H90"/>
  <c r="I90"/>
  <c r="J90"/>
  <c r="K90"/>
  <c r="L90"/>
  <c r="C91"/>
  <c r="D91"/>
  <c r="E91"/>
  <c r="F91"/>
  <c r="G91"/>
  <c r="H91"/>
  <c r="I91"/>
  <c r="J91"/>
  <c r="K91"/>
  <c r="L91"/>
  <c r="C92"/>
  <c r="D92"/>
  <c r="E92"/>
  <c r="F92"/>
  <c r="G92"/>
  <c r="H92"/>
  <c r="I92"/>
  <c r="J92"/>
  <c r="K92"/>
  <c r="L92"/>
  <c r="C93"/>
  <c r="D93"/>
  <c r="E93"/>
  <c r="F93"/>
  <c r="G93"/>
  <c r="H93"/>
  <c r="I93"/>
  <c r="J93"/>
  <c r="K93"/>
  <c r="L93"/>
  <c r="C94"/>
  <c r="D94"/>
  <c r="E94"/>
  <c r="F94"/>
  <c r="G94"/>
  <c r="H94"/>
  <c r="I94"/>
  <c r="J94"/>
  <c r="K94"/>
  <c r="L94"/>
  <c r="C95"/>
  <c r="D95"/>
  <c r="E95"/>
  <c r="F95"/>
  <c r="G95"/>
  <c r="H95"/>
  <c r="I95"/>
  <c r="J95"/>
  <c r="K95"/>
  <c r="L95"/>
  <c r="C96"/>
  <c r="D96"/>
  <c r="E96"/>
  <c r="F96"/>
  <c r="G96"/>
  <c r="H96"/>
  <c r="I96"/>
  <c r="J96"/>
  <c r="K96"/>
  <c r="L96"/>
  <c r="C97"/>
  <c r="D97"/>
  <c r="E97"/>
  <c r="F97"/>
  <c r="G97"/>
  <c r="H97"/>
  <c r="I97"/>
  <c r="J97"/>
  <c r="K97"/>
  <c r="L97"/>
  <c r="C98"/>
  <c r="D98"/>
  <c r="E98"/>
  <c r="F98"/>
  <c r="G98"/>
  <c r="H98"/>
  <c r="I98"/>
  <c r="J98"/>
  <c r="K98"/>
  <c r="L98"/>
  <c r="C99"/>
  <c r="D99"/>
  <c r="E99"/>
  <c r="F99"/>
  <c r="G99"/>
  <c r="H99"/>
  <c r="I99"/>
  <c r="J99"/>
  <c r="K99"/>
  <c r="L99"/>
  <c r="C100"/>
  <c r="D100"/>
  <c r="E100"/>
  <c r="F100"/>
  <c r="G100"/>
  <c r="H100"/>
  <c r="I100"/>
  <c r="J100"/>
  <c r="K100"/>
  <c r="L100"/>
  <c r="C101"/>
  <c r="D101"/>
  <c r="E101"/>
  <c r="F101"/>
  <c r="G101"/>
  <c r="H101"/>
  <c r="I101"/>
  <c r="J101"/>
  <c r="K101"/>
  <c r="L101"/>
  <c r="C102"/>
  <c r="D102"/>
  <c r="E102"/>
  <c r="F102"/>
  <c r="G102"/>
  <c r="H102"/>
  <c r="I102"/>
  <c r="J102"/>
  <c r="K102"/>
  <c r="L102"/>
  <c r="C103"/>
  <c r="D103"/>
  <c r="E103"/>
  <c r="F103"/>
  <c r="G103"/>
  <c r="H103"/>
  <c r="I103"/>
  <c r="J103"/>
  <c r="K103"/>
  <c r="L103"/>
  <c r="C104"/>
  <c r="D104"/>
  <c r="E104"/>
  <c r="F104"/>
  <c r="G104"/>
  <c r="H104"/>
  <c r="I104"/>
  <c r="J104"/>
  <c r="K104"/>
  <c r="L104"/>
  <c r="C105"/>
  <c r="D105"/>
  <c r="E105"/>
  <c r="F105"/>
  <c r="G105"/>
  <c r="H105"/>
  <c r="I105"/>
  <c r="J105"/>
  <c r="K105"/>
  <c r="L105"/>
  <c r="C106"/>
  <c r="D106"/>
  <c r="E106"/>
  <c r="F106"/>
  <c r="G106"/>
  <c r="H106"/>
  <c r="I106"/>
  <c r="J106"/>
  <c r="K106"/>
  <c r="L106"/>
  <c r="C107"/>
  <c r="D107"/>
  <c r="E107"/>
  <c r="F107"/>
  <c r="G107"/>
  <c r="H107"/>
  <c r="I107"/>
  <c r="J107"/>
  <c r="K107"/>
  <c r="L107"/>
  <c r="C108"/>
  <c r="D108"/>
  <c r="E108"/>
  <c r="F108"/>
  <c r="G108"/>
  <c r="H108"/>
  <c r="I108"/>
  <c r="J108"/>
  <c r="K108"/>
  <c r="L108"/>
  <c r="C109"/>
  <c r="D109"/>
  <c r="E109"/>
  <c r="F109"/>
  <c r="G109"/>
  <c r="H109"/>
  <c r="I109"/>
  <c r="J109"/>
  <c r="K109"/>
  <c r="L109"/>
  <c r="C110"/>
  <c r="D110"/>
  <c r="E110"/>
  <c r="F110"/>
  <c r="G110"/>
  <c r="H110"/>
  <c r="I110"/>
  <c r="J110"/>
  <c r="K110"/>
  <c r="L110"/>
  <c r="C111"/>
  <c r="D111"/>
  <c r="E111"/>
  <c r="F111"/>
  <c r="G111"/>
  <c r="H111"/>
  <c r="I111"/>
  <c r="J111"/>
  <c r="K111"/>
  <c r="L111"/>
  <c r="C112"/>
  <c r="D112"/>
  <c r="E112"/>
  <c r="F112"/>
  <c r="G112"/>
  <c r="H112"/>
  <c r="I112"/>
  <c r="J112"/>
  <c r="K112"/>
  <c r="L112"/>
  <c r="C113"/>
  <c r="D113"/>
  <c r="E113"/>
  <c r="F113"/>
  <c r="G113"/>
  <c r="H113"/>
  <c r="I113"/>
  <c r="J113"/>
  <c r="K113"/>
  <c r="L113"/>
  <c r="C114"/>
  <c r="D114"/>
  <c r="E114"/>
  <c r="F114"/>
  <c r="G114"/>
  <c r="H114"/>
  <c r="I114"/>
  <c r="J114"/>
  <c r="K114"/>
  <c r="L114"/>
  <c r="C115"/>
  <c r="D115"/>
  <c r="E115"/>
  <c r="F115"/>
  <c r="G115"/>
  <c r="H115"/>
  <c r="I115"/>
  <c r="J115"/>
  <c r="K115"/>
  <c r="L115"/>
  <c r="C116"/>
  <c r="D116"/>
  <c r="E116"/>
  <c r="F116"/>
  <c r="G116"/>
  <c r="H116"/>
  <c r="I116"/>
  <c r="J116"/>
  <c r="K116"/>
  <c r="L116"/>
  <c r="C117"/>
  <c r="D117"/>
  <c r="E117"/>
  <c r="F117"/>
  <c r="G117"/>
  <c r="H117"/>
  <c r="I117"/>
  <c r="J117"/>
  <c r="K117"/>
  <c r="L117"/>
  <c r="C118"/>
  <c r="D118"/>
  <c r="E118"/>
  <c r="F118"/>
  <c r="G118"/>
  <c r="H118"/>
  <c r="I118"/>
  <c r="J118"/>
  <c r="K118"/>
  <c r="L118"/>
  <c r="C119"/>
  <c r="D119"/>
  <c r="E119"/>
  <c r="F119"/>
  <c r="G119"/>
  <c r="H119"/>
  <c r="I119"/>
  <c r="J119"/>
  <c r="K119"/>
  <c r="L119"/>
  <c r="C120"/>
  <c r="D120"/>
  <c r="E120"/>
  <c r="F120"/>
  <c r="G120"/>
  <c r="H120"/>
  <c r="I120"/>
  <c r="J120"/>
  <c r="K120"/>
  <c r="L120"/>
  <c r="C121"/>
  <c r="D121"/>
  <c r="E121"/>
  <c r="F121"/>
  <c r="G121"/>
  <c r="H121"/>
  <c r="I121"/>
  <c r="J121"/>
  <c r="K121"/>
  <c r="L121"/>
  <c r="C122"/>
  <c r="D122"/>
  <c r="E122"/>
  <c r="F122"/>
  <c r="G122"/>
  <c r="H122"/>
  <c r="I122"/>
  <c r="J122"/>
  <c r="K122"/>
  <c r="L122"/>
  <c r="C123"/>
  <c r="D123"/>
  <c r="E123"/>
  <c r="F123"/>
  <c r="G123"/>
  <c r="H123"/>
  <c r="I123"/>
  <c r="J123"/>
  <c r="K123"/>
  <c r="L123"/>
  <c r="C124"/>
  <c r="D124"/>
  <c r="E124"/>
  <c r="F124"/>
  <c r="G124"/>
  <c r="H124"/>
  <c r="I124"/>
  <c r="J124"/>
  <c r="K124"/>
  <c r="L124"/>
  <c r="C125"/>
  <c r="D125"/>
  <c r="E125"/>
  <c r="F125"/>
  <c r="G125"/>
  <c r="H125"/>
  <c r="I125"/>
  <c r="J125"/>
  <c r="K125"/>
  <c r="L125"/>
  <c r="C126"/>
  <c r="D126"/>
  <c r="E126"/>
  <c r="F126"/>
  <c r="G126"/>
  <c r="H126"/>
  <c r="I126"/>
  <c r="J126"/>
  <c r="K126"/>
  <c r="L126"/>
  <c r="C127"/>
  <c r="D127"/>
  <c r="E127"/>
  <c r="F127"/>
  <c r="G127"/>
  <c r="H127"/>
  <c r="I127"/>
  <c r="J127"/>
  <c r="K127"/>
  <c r="L127"/>
  <c r="C128"/>
  <c r="D128"/>
  <c r="E128"/>
  <c r="F128"/>
  <c r="G128"/>
  <c r="H128"/>
  <c r="I128"/>
  <c r="J128"/>
  <c r="K128"/>
  <c r="L128"/>
  <c r="C129"/>
  <c r="D129"/>
  <c r="E129"/>
  <c r="F129"/>
  <c r="G129"/>
  <c r="H129"/>
  <c r="I129"/>
  <c r="J129"/>
  <c r="K129"/>
  <c r="L129"/>
  <c r="C130"/>
  <c r="D130"/>
  <c r="E130"/>
  <c r="F130"/>
  <c r="G130"/>
  <c r="H130"/>
  <c r="I130"/>
  <c r="J130"/>
  <c r="K130"/>
  <c r="L130"/>
  <c r="C131"/>
  <c r="D131"/>
  <c r="E131"/>
  <c r="F131"/>
  <c r="G131"/>
  <c r="H131"/>
  <c r="I131"/>
  <c r="J131"/>
  <c r="K131"/>
  <c r="L131"/>
  <c r="C132"/>
  <c r="D132"/>
  <c r="E132"/>
  <c r="F132"/>
  <c r="G132"/>
  <c r="H132"/>
  <c r="I132"/>
  <c r="J132"/>
  <c r="K132"/>
  <c r="L132"/>
  <c r="C133"/>
  <c r="D133"/>
  <c r="E133"/>
  <c r="F133"/>
  <c r="G133"/>
  <c r="H133"/>
  <c r="I133"/>
  <c r="J133"/>
  <c r="K133"/>
  <c r="L133"/>
  <c r="C134"/>
  <c r="D134"/>
  <c r="E134"/>
  <c r="F134"/>
  <c r="G134"/>
  <c r="H134"/>
  <c r="I134"/>
  <c r="J134"/>
  <c r="K134"/>
  <c r="L134"/>
  <c r="C135"/>
  <c r="D135"/>
  <c r="E135"/>
  <c r="F135"/>
  <c r="G135"/>
  <c r="H135"/>
  <c r="I135"/>
  <c r="J135"/>
  <c r="K135"/>
  <c r="L135"/>
  <c r="C136"/>
  <c r="D136"/>
  <c r="E136"/>
  <c r="F136"/>
  <c r="G136"/>
  <c r="H136"/>
  <c r="I136"/>
  <c r="J136"/>
  <c r="K136"/>
  <c r="L136"/>
  <c r="C137"/>
  <c r="D137"/>
  <c r="E137"/>
  <c r="F137"/>
  <c r="G137"/>
  <c r="H137"/>
  <c r="I137"/>
  <c r="J137"/>
  <c r="K137"/>
  <c r="L137"/>
  <c r="C138"/>
  <c r="D138"/>
  <c r="E138"/>
  <c r="F138"/>
  <c r="G138"/>
  <c r="H138"/>
  <c r="I138"/>
  <c r="J138"/>
  <c r="K138"/>
  <c r="L138"/>
  <c r="C139"/>
  <c r="D139"/>
  <c r="E139"/>
  <c r="F139"/>
  <c r="G139"/>
  <c r="H139"/>
  <c r="I139"/>
  <c r="J139"/>
  <c r="K139"/>
  <c r="L139"/>
  <c r="C140"/>
  <c r="D140"/>
  <c r="E140"/>
  <c r="F140"/>
  <c r="G140"/>
  <c r="H140"/>
  <c r="I140"/>
  <c r="J140"/>
  <c r="K140"/>
  <c r="L140"/>
  <c r="C141"/>
  <c r="D141"/>
  <c r="E141"/>
  <c r="F141"/>
  <c r="G141"/>
  <c r="H141"/>
  <c r="I141"/>
  <c r="J141"/>
  <c r="K141"/>
  <c r="L141"/>
  <c r="C142"/>
  <c r="D142"/>
  <c r="E142"/>
  <c r="F142"/>
  <c r="G142"/>
  <c r="H142"/>
  <c r="I142"/>
  <c r="J142"/>
  <c r="K142"/>
  <c r="L142"/>
  <c r="C143"/>
  <c r="D143"/>
  <c r="E143"/>
  <c r="F143"/>
  <c r="G143"/>
  <c r="H143"/>
  <c r="I143"/>
  <c r="J143"/>
  <c r="K143"/>
  <c r="L143"/>
  <c r="C144"/>
  <c r="D144"/>
  <c r="E144"/>
  <c r="F144"/>
  <c r="G144"/>
  <c r="H144"/>
  <c r="I144"/>
  <c r="J144"/>
  <c r="K144"/>
  <c r="L144"/>
  <c r="C145"/>
  <c r="D145"/>
  <c r="E145"/>
  <c r="F145"/>
  <c r="G145"/>
  <c r="H145"/>
  <c r="I145"/>
  <c r="J145"/>
  <c r="K145"/>
  <c r="L145"/>
  <c r="C146"/>
  <c r="D146"/>
  <c r="E146"/>
  <c r="F146"/>
  <c r="G146"/>
  <c r="H146"/>
  <c r="I146"/>
  <c r="J146"/>
  <c r="K146"/>
  <c r="L146"/>
  <c r="C147"/>
  <c r="D147"/>
  <c r="E147"/>
  <c r="F147"/>
  <c r="G147"/>
  <c r="H147"/>
  <c r="I147"/>
  <c r="J147"/>
  <c r="K147"/>
  <c r="L147"/>
  <c r="C148"/>
  <c r="D148"/>
  <c r="E148"/>
  <c r="F148"/>
  <c r="G148"/>
  <c r="H148"/>
  <c r="I148"/>
  <c r="J148"/>
  <c r="K148"/>
  <c r="L148"/>
  <c r="C149"/>
  <c r="D149"/>
  <c r="E149"/>
  <c r="F149"/>
  <c r="G149"/>
  <c r="H149"/>
  <c r="I149"/>
  <c r="J149"/>
  <c r="K149"/>
  <c r="L149"/>
  <c r="C150"/>
  <c r="D150"/>
  <c r="E150"/>
  <c r="F150"/>
  <c r="G150"/>
  <c r="H150"/>
  <c r="I150"/>
  <c r="J150"/>
  <c r="K150"/>
  <c r="L150"/>
  <c r="C151"/>
  <c r="D151"/>
  <c r="E151"/>
  <c r="F151"/>
  <c r="G151"/>
  <c r="H151"/>
  <c r="I151"/>
  <c r="J151"/>
  <c r="K151"/>
  <c r="L151"/>
  <c r="C152"/>
  <c r="D152"/>
  <c r="E152"/>
  <c r="F152"/>
  <c r="G152"/>
  <c r="H152"/>
  <c r="I152"/>
  <c r="J152"/>
  <c r="K152"/>
  <c r="L152"/>
  <c r="C153"/>
  <c r="D153"/>
  <c r="E153"/>
  <c r="F153"/>
  <c r="G153"/>
  <c r="H153"/>
  <c r="I153"/>
  <c r="J153"/>
  <c r="K153"/>
  <c r="L153"/>
  <c r="C154"/>
  <c r="D154"/>
  <c r="E154"/>
  <c r="F154"/>
  <c r="G154"/>
  <c r="H154"/>
  <c r="I154"/>
  <c r="J154"/>
  <c r="K154"/>
  <c r="L154"/>
  <c r="C155"/>
  <c r="D155"/>
  <c r="E155"/>
  <c r="F155"/>
  <c r="G155"/>
  <c r="H155"/>
  <c r="I155"/>
  <c r="J155"/>
  <c r="K155"/>
  <c r="L155"/>
  <c r="C156"/>
  <c r="D156"/>
  <c r="E156"/>
  <c r="F156"/>
  <c r="G156"/>
  <c r="H156"/>
  <c r="I156"/>
  <c r="J156"/>
  <c r="K156"/>
  <c r="L156"/>
  <c r="C157"/>
  <c r="D157"/>
  <c r="E157"/>
  <c r="F157"/>
  <c r="G157"/>
  <c r="H157"/>
  <c r="I157"/>
  <c r="J157"/>
  <c r="K157"/>
  <c r="L157"/>
  <c r="C158"/>
  <c r="D158"/>
  <c r="E158"/>
  <c r="F158"/>
  <c r="G158"/>
  <c r="H158"/>
  <c r="I158"/>
  <c r="J158"/>
  <c r="K158"/>
  <c r="L158"/>
  <c r="C159"/>
  <c r="D159"/>
  <c r="E159"/>
  <c r="F159"/>
  <c r="G159"/>
  <c r="H159"/>
  <c r="I159"/>
  <c r="J159"/>
  <c r="K159"/>
  <c r="L159"/>
  <c r="C160"/>
  <c r="D160"/>
  <c r="E160"/>
  <c r="F160"/>
  <c r="G160"/>
  <c r="H160"/>
  <c r="I160"/>
  <c r="J160"/>
  <c r="K160"/>
  <c r="L160"/>
  <c r="C161"/>
  <c r="D161"/>
  <c r="E161"/>
  <c r="F161"/>
  <c r="G161"/>
  <c r="H161"/>
  <c r="I161"/>
  <c r="J161"/>
  <c r="K161"/>
  <c r="L161"/>
  <c r="C162"/>
  <c r="D162"/>
  <c r="E162"/>
  <c r="F162"/>
  <c r="G162"/>
  <c r="H162"/>
  <c r="I162"/>
  <c r="J162"/>
  <c r="K162"/>
  <c r="L162"/>
  <c r="C163"/>
  <c r="D163"/>
  <c r="E163"/>
  <c r="F163"/>
  <c r="G163"/>
  <c r="H163"/>
  <c r="I163"/>
  <c r="J163"/>
  <c r="K163"/>
  <c r="L163"/>
  <c r="C164"/>
  <c r="D164"/>
  <c r="E164"/>
  <c r="F164"/>
  <c r="G164"/>
  <c r="H164"/>
  <c r="I164"/>
  <c r="J164"/>
  <c r="K164"/>
  <c r="L164"/>
  <c r="C165"/>
  <c r="D165"/>
  <c r="E165"/>
  <c r="F165"/>
  <c r="G165"/>
  <c r="H165"/>
  <c r="I165"/>
  <c r="J165"/>
  <c r="K165"/>
  <c r="L165"/>
  <c r="C166"/>
  <c r="D166"/>
  <c r="E166"/>
  <c r="F166"/>
  <c r="G166"/>
  <c r="H166"/>
  <c r="I166"/>
  <c r="J166"/>
  <c r="K166"/>
  <c r="L166"/>
  <c r="C167"/>
  <c r="D167"/>
  <c r="E167"/>
  <c r="F167"/>
  <c r="G167"/>
  <c r="H167"/>
  <c r="I167"/>
  <c r="J167"/>
  <c r="K167"/>
  <c r="L167"/>
  <c r="C168"/>
  <c r="D168"/>
  <c r="E168"/>
  <c r="F168"/>
  <c r="G168"/>
  <c r="H168"/>
  <c r="I168"/>
  <c r="J168"/>
  <c r="K168"/>
  <c r="L168"/>
  <c r="C169"/>
  <c r="D169"/>
  <c r="E169"/>
  <c r="F169"/>
  <c r="G169"/>
  <c r="H169"/>
  <c r="I169"/>
  <c r="J169"/>
  <c r="K169"/>
  <c r="L169"/>
  <c r="C170"/>
  <c r="D170"/>
  <c r="E170"/>
  <c r="F170"/>
  <c r="G170"/>
  <c r="H170"/>
  <c r="I170"/>
  <c r="J170"/>
  <c r="K170"/>
  <c r="L170"/>
  <c r="C171"/>
  <c r="D171"/>
  <c r="E171"/>
  <c r="F171"/>
  <c r="G171"/>
  <c r="H171"/>
  <c r="I171"/>
  <c r="J171"/>
  <c r="K171"/>
  <c r="L171"/>
  <c r="C172"/>
  <c r="D172"/>
  <c r="E172"/>
  <c r="F172"/>
  <c r="G172"/>
  <c r="H172"/>
  <c r="I172"/>
  <c r="J172"/>
  <c r="K172"/>
  <c r="L172"/>
  <c r="C173"/>
  <c r="D173"/>
  <c r="E173"/>
  <c r="F173"/>
  <c r="G173"/>
  <c r="H173"/>
  <c r="I173"/>
  <c r="J173"/>
  <c r="K173"/>
  <c r="L173"/>
  <c r="C174"/>
  <c r="D174"/>
  <c r="E174"/>
  <c r="F174"/>
  <c r="G174"/>
  <c r="H174"/>
  <c r="I174"/>
  <c r="J174"/>
  <c r="K174"/>
  <c r="L174"/>
  <c r="C175"/>
  <c r="D175"/>
  <c r="E175"/>
  <c r="F175"/>
  <c r="G175"/>
  <c r="H175"/>
  <c r="I175"/>
  <c r="J175"/>
  <c r="K175"/>
  <c r="L175"/>
  <c r="C176"/>
  <c r="D176"/>
  <c r="E176"/>
  <c r="F176"/>
  <c r="G176"/>
  <c r="H176"/>
  <c r="I176"/>
  <c r="J176"/>
  <c r="K176"/>
  <c r="L176"/>
  <c r="C177"/>
  <c r="D177"/>
  <c r="E177"/>
  <c r="F177"/>
  <c r="G177"/>
  <c r="H177"/>
  <c r="I177"/>
  <c r="J177"/>
  <c r="K177"/>
  <c r="L177"/>
  <c r="C178"/>
  <c r="D178"/>
  <c r="E178"/>
  <c r="F178"/>
  <c r="G178"/>
  <c r="H178"/>
  <c r="I178"/>
  <c r="J178"/>
  <c r="K178"/>
  <c r="L178"/>
  <c r="C179"/>
  <c r="D179"/>
  <c r="E179"/>
  <c r="F179"/>
  <c r="G179"/>
  <c r="H179"/>
  <c r="I179"/>
  <c r="J179"/>
  <c r="K179"/>
  <c r="L179"/>
  <c r="C180"/>
  <c r="D180"/>
  <c r="E180"/>
  <c r="F180"/>
  <c r="G180"/>
  <c r="H180"/>
  <c r="I180"/>
  <c r="J180"/>
  <c r="K180"/>
  <c r="L180"/>
  <c r="C181"/>
  <c r="D181"/>
  <c r="E181"/>
  <c r="F181"/>
  <c r="G181"/>
  <c r="H181"/>
  <c r="I181"/>
  <c r="J181"/>
  <c r="K181"/>
  <c r="L181"/>
  <c r="C182"/>
  <c r="D182"/>
  <c r="E182"/>
  <c r="F182"/>
  <c r="G182"/>
  <c r="H182"/>
  <c r="I182"/>
  <c r="J182"/>
  <c r="K182"/>
  <c r="L182"/>
  <c r="C183"/>
  <c r="D183"/>
  <c r="E183"/>
  <c r="F183"/>
  <c r="G183"/>
  <c r="H183"/>
  <c r="I183"/>
  <c r="J183"/>
  <c r="K183"/>
  <c r="L183"/>
  <c r="C184"/>
  <c r="D184"/>
  <c r="E184"/>
  <c r="F184"/>
  <c r="G184"/>
  <c r="H184"/>
  <c r="I184"/>
  <c r="J184"/>
  <c r="K184"/>
  <c r="L184"/>
  <c r="C185"/>
  <c r="D185"/>
  <c r="E185"/>
  <c r="F185"/>
  <c r="G185"/>
  <c r="H185"/>
  <c r="I185"/>
  <c r="J185"/>
  <c r="K185"/>
  <c r="L185"/>
  <c r="C186"/>
  <c r="D186"/>
  <c r="E186"/>
  <c r="F186"/>
  <c r="G186"/>
  <c r="H186"/>
  <c r="I186"/>
  <c r="J186"/>
  <c r="K186"/>
  <c r="L186"/>
  <c r="C187"/>
  <c r="D187"/>
  <c r="E187"/>
  <c r="F187"/>
  <c r="G187"/>
  <c r="H187"/>
  <c r="I187"/>
  <c r="J187"/>
  <c r="K187"/>
  <c r="L187"/>
  <c r="C188"/>
  <c r="D188"/>
  <c r="E188"/>
  <c r="F188"/>
  <c r="G188"/>
  <c r="H188"/>
  <c r="I188"/>
  <c r="J188"/>
  <c r="K188"/>
  <c r="L188"/>
  <c r="C189"/>
  <c r="D189"/>
  <c r="E189"/>
  <c r="F189"/>
  <c r="G189"/>
  <c r="H189"/>
  <c r="I189"/>
  <c r="J189"/>
  <c r="K189"/>
  <c r="L189"/>
  <c r="C190"/>
  <c r="D190"/>
  <c r="E190"/>
  <c r="F190"/>
  <c r="G190"/>
  <c r="H190"/>
  <c r="I190"/>
  <c r="J190"/>
  <c r="K190"/>
  <c r="L190"/>
  <c r="C191"/>
  <c r="D191"/>
  <c r="E191"/>
  <c r="F191"/>
  <c r="G191"/>
  <c r="H191"/>
  <c r="I191"/>
  <c r="J191"/>
  <c r="K191"/>
  <c r="L191"/>
  <c r="C192"/>
  <c r="D192"/>
  <c r="E192"/>
  <c r="F192"/>
  <c r="G192"/>
  <c r="H192"/>
  <c r="I192"/>
  <c r="J192"/>
  <c r="K192"/>
  <c r="L192"/>
  <c r="C193"/>
  <c r="D193"/>
  <c r="E193"/>
  <c r="F193"/>
  <c r="G193"/>
  <c r="H193"/>
  <c r="I193"/>
  <c r="J193"/>
  <c r="K193"/>
  <c r="L193"/>
  <c r="C194"/>
  <c r="D194"/>
  <c r="E194"/>
  <c r="F194"/>
  <c r="G194"/>
  <c r="H194"/>
  <c r="I194"/>
  <c r="J194"/>
  <c r="K194"/>
  <c r="L194"/>
  <c r="C195"/>
  <c r="D195"/>
  <c r="E195"/>
  <c r="F195"/>
  <c r="G195"/>
  <c r="H195"/>
  <c r="I195"/>
  <c r="J195"/>
  <c r="K195"/>
  <c r="L195"/>
  <c r="C196"/>
  <c r="D196"/>
  <c r="E196"/>
  <c r="F196"/>
  <c r="G196"/>
  <c r="H196"/>
  <c r="I196"/>
  <c r="J196"/>
  <c r="K196"/>
  <c r="L196"/>
  <c r="C197"/>
  <c r="D197"/>
  <c r="E197"/>
  <c r="F197"/>
  <c r="G197"/>
  <c r="H197"/>
  <c r="I197"/>
  <c r="J197"/>
  <c r="K197"/>
  <c r="L197"/>
  <c r="C198"/>
  <c r="D198"/>
  <c r="E198"/>
  <c r="F198"/>
  <c r="G198"/>
  <c r="H198"/>
  <c r="I198"/>
  <c r="J198"/>
  <c r="K198"/>
  <c r="L198"/>
  <c r="C199"/>
  <c r="D199"/>
  <c r="E199"/>
  <c r="F199"/>
  <c r="G199"/>
  <c r="H199"/>
  <c r="I199"/>
  <c r="J199"/>
  <c r="K199"/>
  <c r="L199"/>
  <c r="C200"/>
  <c r="D200"/>
  <c r="E200"/>
  <c r="F200"/>
  <c r="G200"/>
  <c r="H200"/>
  <c r="I200"/>
  <c r="J200"/>
  <c r="K200"/>
  <c r="L200"/>
  <c r="C201"/>
  <c r="D201"/>
  <c r="E201"/>
  <c r="F201"/>
  <c r="G201"/>
  <c r="H201"/>
  <c r="I201"/>
  <c r="J201"/>
  <c r="K201"/>
  <c r="L201"/>
  <c r="C202"/>
  <c r="D202"/>
  <c r="E202"/>
  <c r="F202"/>
  <c r="G202"/>
  <c r="H202"/>
  <c r="I202"/>
  <c r="J202"/>
  <c r="K202"/>
  <c r="L202"/>
  <c r="C203"/>
  <c r="D203"/>
  <c r="E203"/>
  <c r="F203"/>
  <c r="G203"/>
  <c r="H203"/>
  <c r="I203"/>
  <c r="J203"/>
  <c r="K203"/>
  <c r="L203"/>
  <c r="C204"/>
  <c r="D204"/>
  <c r="E204"/>
  <c r="F204"/>
  <c r="G204"/>
  <c r="H204"/>
  <c r="I204"/>
  <c r="J204"/>
  <c r="K204"/>
  <c r="L204"/>
  <c r="C205"/>
  <c r="D205"/>
  <c r="E205"/>
  <c r="F205"/>
  <c r="G205"/>
  <c r="H205"/>
  <c r="I205"/>
  <c r="J205"/>
  <c r="K205"/>
  <c r="L205"/>
  <c r="C206"/>
  <c r="D206"/>
  <c r="E206"/>
  <c r="F206"/>
  <c r="G206"/>
  <c r="H206"/>
  <c r="I206"/>
  <c r="J206"/>
  <c r="K206"/>
  <c r="L206"/>
  <c r="C207"/>
  <c r="D207"/>
  <c r="E207"/>
  <c r="F207"/>
  <c r="G207"/>
  <c r="H207"/>
  <c r="I207"/>
  <c r="J207"/>
  <c r="K207"/>
  <c r="L207"/>
  <c r="C208"/>
  <c r="D208"/>
  <c r="E208"/>
  <c r="F208"/>
  <c r="G208"/>
  <c r="H208"/>
  <c r="I208"/>
  <c r="J208"/>
  <c r="K208"/>
  <c r="L208"/>
  <c r="C209"/>
  <c r="D209"/>
  <c r="E209"/>
  <c r="F209"/>
  <c r="G209"/>
  <c r="H209"/>
  <c r="I209"/>
  <c r="J209"/>
  <c r="K209"/>
  <c r="L209"/>
  <c r="C210"/>
  <c r="D210"/>
  <c r="E210"/>
  <c r="F210"/>
  <c r="G210"/>
  <c r="H210"/>
  <c r="I210"/>
  <c r="J210"/>
  <c r="K210"/>
  <c r="L210"/>
  <c r="C211"/>
  <c r="D211"/>
  <c r="E211"/>
  <c r="F211"/>
  <c r="G211"/>
  <c r="H211"/>
  <c r="I211"/>
  <c r="J211"/>
  <c r="K211"/>
  <c r="L211"/>
  <c r="C212"/>
  <c r="D212"/>
  <c r="E212"/>
  <c r="F212"/>
  <c r="G212"/>
  <c r="H212"/>
  <c r="I212"/>
  <c r="J212"/>
  <c r="K212"/>
  <c r="L212"/>
  <c r="C213"/>
  <c r="D213"/>
  <c r="E213"/>
  <c r="F213"/>
  <c r="G213"/>
  <c r="H213"/>
  <c r="I213"/>
  <c r="J213"/>
  <c r="K213"/>
  <c r="L213"/>
  <c r="C214"/>
  <c r="D214"/>
  <c r="E214"/>
  <c r="F214"/>
  <c r="G214"/>
  <c r="H214"/>
  <c r="I214"/>
  <c r="J214"/>
  <c r="K214"/>
  <c r="L214"/>
  <c r="C215"/>
  <c r="D215"/>
  <c r="E215"/>
  <c r="F215"/>
  <c r="G215"/>
  <c r="H215"/>
  <c r="I215"/>
  <c r="J215"/>
  <c r="K215"/>
  <c r="L215"/>
  <c r="C216"/>
  <c r="D216"/>
  <c r="E216"/>
  <c r="F216"/>
  <c r="G216"/>
  <c r="H216"/>
  <c r="I216"/>
  <c r="J216"/>
  <c r="K216"/>
  <c r="L216"/>
  <c r="C217"/>
  <c r="D217"/>
  <c r="E217"/>
  <c r="F217"/>
  <c r="G217"/>
  <c r="H217"/>
  <c r="I217"/>
  <c r="J217"/>
  <c r="K217"/>
  <c r="L217"/>
  <c r="C218"/>
  <c r="D218"/>
  <c r="E218"/>
  <c r="F218"/>
  <c r="G218"/>
  <c r="H218"/>
  <c r="I218"/>
  <c r="J218"/>
  <c r="K218"/>
  <c r="L218"/>
  <c r="C219"/>
  <c r="D219"/>
  <c r="E219"/>
  <c r="F219"/>
  <c r="G219"/>
  <c r="H219"/>
  <c r="I219"/>
  <c r="J219"/>
  <c r="K219"/>
  <c r="L219"/>
  <c r="C220"/>
  <c r="D220"/>
  <c r="E220"/>
  <c r="F220"/>
  <c r="G220"/>
  <c r="H220"/>
  <c r="I220"/>
  <c r="J220"/>
  <c r="K220"/>
  <c r="L220"/>
  <c r="C221"/>
  <c r="D221"/>
  <c r="E221"/>
  <c r="F221"/>
  <c r="G221"/>
  <c r="H221"/>
  <c r="I221"/>
  <c r="J221"/>
  <c r="K221"/>
  <c r="L221"/>
  <c r="C222"/>
  <c r="D222"/>
  <c r="E222"/>
  <c r="F222"/>
  <c r="G222"/>
  <c r="H222"/>
  <c r="I222"/>
  <c r="J222"/>
  <c r="K222"/>
  <c r="L222"/>
  <c r="C223"/>
  <c r="D223"/>
  <c r="E223"/>
  <c r="F223"/>
  <c r="G223"/>
  <c r="H223"/>
  <c r="I223"/>
  <c r="J223"/>
  <c r="K223"/>
  <c r="L223"/>
  <c r="C224"/>
  <c r="D224"/>
  <c r="E224"/>
  <c r="F224"/>
  <c r="G224"/>
  <c r="H224"/>
  <c r="I224"/>
  <c r="J224"/>
  <c r="K224"/>
  <c r="L224"/>
  <c r="C225"/>
  <c r="D225"/>
  <c r="E225"/>
  <c r="F225"/>
  <c r="G225"/>
  <c r="H225"/>
  <c r="I225"/>
  <c r="J225"/>
  <c r="K225"/>
  <c r="L225"/>
  <c r="C226"/>
  <c r="D226"/>
  <c r="E226"/>
  <c r="F226"/>
  <c r="G226"/>
  <c r="H226"/>
  <c r="I226"/>
  <c r="J226"/>
  <c r="K226"/>
  <c r="L226"/>
  <c r="C227"/>
  <c r="D227"/>
  <c r="E227"/>
  <c r="F227"/>
  <c r="G227"/>
  <c r="H227"/>
  <c r="I227"/>
  <c r="J227"/>
  <c r="K227"/>
  <c r="L227"/>
  <c r="C228"/>
  <c r="D228"/>
  <c r="E228"/>
  <c r="F228"/>
  <c r="G228"/>
  <c r="H228"/>
  <c r="I228"/>
  <c r="J228"/>
  <c r="K228"/>
  <c r="L228"/>
  <c r="C229"/>
  <c r="D229"/>
  <c r="E229"/>
  <c r="F229"/>
  <c r="G229"/>
  <c r="H229"/>
  <c r="I229"/>
  <c r="J229"/>
  <c r="K229"/>
  <c r="L229"/>
  <c r="C230"/>
  <c r="D230"/>
  <c r="E230"/>
  <c r="F230"/>
  <c r="G230"/>
  <c r="H230"/>
  <c r="I230"/>
  <c r="J230"/>
  <c r="K230"/>
  <c r="L230"/>
  <c r="C231"/>
  <c r="D231"/>
  <c r="E231"/>
  <c r="F231"/>
  <c r="G231"/>
  <c r="H231"/>
  <c r="I231"/>
  <c r="J231"/>
  <c r="K231"/>
  <c r="L231"/>
  <c r="C232"/>
  <c r="D232"/>
  <c r="E232"/>
  <c r="F232"/>
  <c r="G232"/>
  <c r="H232"/>
  <c r="I232"/>
  <c r="J232"/>
  <c r="K232"/>
  <c r="L232"/>
  <c r="C233"/>
  <c r="D233"/>
  <c r="E233"/>
  <c r="F233"/>
  <c r="G233"/>
  <c r="H233"/>
  <c r="I233"/>
  <c r="J233"/>
  <c r="K233"/>
  <c r="L233"/>
  <c r="C234"/>
  <c r="D234"/>
  <c r="E234"/>
  <c r="F234"/>
  <c r="G234"/>
  <c r="H234"/>
  <c r="I234"/>
  <c r="J234"/>
  <c r="K234"/>
  <c r="L234"/>
  <c r="C235"/>
  <c r="D235"/>
  <c r="E235"/>
  <c r="F235"/>
  <c r="G235"/>
  <c r="H235"/>
  <c r="I235"/>
  <c r="J235"/>
  <c r="K235"/>
  <c r="L235"/>
  <c r="C236"/>
  <c r="D236"/>
  <c r="E236"/>
  <c r="F236"/>
  <c r="G236"/>
  <c r="H236"/>
  <c r="I236"/>
  <c r="J236"/>
  <c r="K236"/>
  <c r="L236"/>
  <c r="C237"/>
  <c r="D237"/>
  <c r="E237"/>
  <c r="F237"/>
  <c r="G237"/>
  <c r="H237"/>
  <c r="I237"/>
  <c r="J237"/>
  <c r="K237"/>
  <c r="L237"/>
  <c r="C238"/>
  <c r="D238"/>
  <c r="E238"/>
  <c r="F238"/>
  <c r="G238"/>
  <c r="H238"/>
  <c r="I238"/>
  <c r="J238"/>
  <c r="K238"/>
  <c r="L238"/>
  <c r="C239"/>
  <c r="D239"/>
  <c r="E239"/>
  <c r="F239"/>
  <c r="G239"/>
  <c r="H239"/>
  <c r="I239"/>
  <c r="J239"/>
  <c r="K239"/>
  <c r="L239"/>
  <c r="C240"/>
  <c r="D240"/>
  <c r="E240"/>
  <c r="F240"/>
  <c r="G240"/>
  <c r="H240"/>
  <c r="I240"/>
  <c r="J240"/>
  <c r="K240"/>
  <c r="L240"/>
  <c r="C241"/>
  <c r="D241"/>
  <c r="E241"/>
  <c r="F241"/>
  <c r="G241"/>
  <c r="H241"/>
  <c r="I241"/>
  <c r="J241"/>
  <c r="K241"/>
  <c r="L241"/>
  <c r="C242"/>
  <c r="D242"/>
  <c r="E242"/>
  <c r="F242"/>
  <c r="G242"/>
  <c r="H242"/>
  <c r="I242"/>
  <c r="J242"/>
  <c r="K242"/>
  <c r="L242"/>
  <c r="C243"/>
  <c r="D243"/>
  <c r="E243"/>
  <c r="F243"/>
  <c r="G243"/>
  <c r="H243"/>
  <c r="I243"/>
  <c r="J243"/>
  <c r="K243"/>
  <c r="L243"/>
  <c r="C244"/>
  <c r="D244"/>
  <c r="E244"/>
  <c r="F244"/>
  <c r="G244"/>
  <c r="H244"/>
  <c r="I244"/>
  <c r="J244"/>
  <c r="K244"/>
  <c r="L244"/>
  <c r="C245"/>
  <c r="D245"/>
  <c r="E245"/>
  <c r="F245"/>
  <c r="G245"/>
  <c r="H245"/>
  <c r="I245"/>
  <c r="J245"/>
  <c r="K245"/>
  <c r="L245"/>
  <c r="C246"/>
  <c r="D246"/>
  <c r="E246"/>
  <c r="F246"/>
  <c r="G246"/>
  <c r="H246"/>
  <c r="I246"/>
  <c r="J246"/>
  <c r="K246"/>
  <c r="L246"/>
  <c r="C247"/>
  <c r="D247"/>
  <c r="E247"/>
  <c r="F247"/>
  <c r="G247"/>
  <c r="H247"/>
  <c r="I247"/>
  <c r="J247"/>
  <c r="K247"/>
  <c r="L247"/>
  <c r="C248"/>
  <c r="D248"/>
  <c r="E248"/>
  <c r="F248"/>
  <c r="G248"/>
  <c r="H248"/>
  <c r="I248"/>
  <c r="J248"/>
  <c r="K248"/>
  <c r="L248"/>
  <c r="C249"/>
  <c r="D249"/>
  <c r="E249"/>
  <c r="F249"/>
  <c r="G249"/>
  <c r="H249"/>
  <c r="I249"/>
  <c r="J249"/>
  <c r="K249"/>
  <c r="L249"/>
  <c r="C250"/>
  <c r="D250"/>
  <c r="E250"/>
  <c r="F250"/>
  <c r="G250"/>
  <c r="H250"/>
  <c r="I250"/>
  <c r="J250"/>
  <c r="K250"/>
  <c r="L250"/>
  <c r="C251"/>
  <c r="D251"/>
  <c r="E251"/>
  <c r="F251"/>
  <c r="G251"/>
  <c r="H251"/>
  <c r="I251"/>
  <c r="J251"/>
  <c r="K251"/>
  <c r="L251"/>
  <c r="C252"/>
  <c r="D252"/>
  <c r="E252"/>
  <c r="F252"/>
  <c r="G252"/>
  <c r="H252"/>
  <c r="I252"/>
  <c r="J252"/>
  <c r="K252"/>
  <c r="L252"/>
  <c r="C253"/>
  <c r="D253"/>
  <c r="E253"/>
  <c r="F253"/>
  <c r="G253"/>
  <c r="H253"/>
  <c r="I253"/>
  <c r="J253"/>
  <c r="K253"/>
  <c r="L253"/>
  <c r="C254"/>
  <c r="D254"/>
  <c r="E254"/>
  <c r="F254"/>
  <c r="G254"/>
  <c r="H254"/>
  <c r="I254"/>
  <c r="J254"/>
  <c r="K254"/>
  <c r="L254"/>
  <c r="C255"/>
  <c r="D255"/>
  <c r="E255"/>
  <c r="F255"/>
  <c r="G255"/>
  <c r="H255"/>
  <c r="I255"/>
  <c r="J255"/>
  <c r="K255"/>
  <c r="L255"/>
  <c r="C256"/>
  <c r="D256"/>
  <c r="E256"/>
  <c r="F256"/>
  <c r="G256"/>
  <c r="H256"/>
  <c r="I256"/>
  <c r="J256"/>
  <c r="K256"/>
  <c r="L256"/>
  <c r="C257"/>
  <c r="D257"/>
  <c r="E257"/>
  <c r="F257"/>
  <c r="G257"/>
  <c r="H257"/>
  <c r="I257"/>
  <c r="J257"/>
  <c r="K257"/>
  <c r="L257"/>
  <c r="C258"/>
  <c r="D258"/>
  <c r="E258"/>
  <c r="F258"/>
  <c r="G258"/>
  <c r="H258"/>
  <c r="I258"/>
  <c r="J258"/>
  <c r="K258"/>
  <c r="L258"/>
  <c r="C259"/>
  <c r="D259"/>
  <c r="E259"/>
  <c r="F259"/>
  <c r="G259"/>
  <c r="H259"/>
  <c r="I259"/>
  <c r="J259"/>
  <c r="K259"/>
  <c r="L259"/>
  <c r="C260"/>
  <c r="D260"/>
  <c r="E260"/>
  <c r="F260"/>
  <c r="G260"/>
  <c r="H260"/>
  <c r="I260"/>
  <c r="J260"/>
  <c r="K260"/>
  <c r="L260"/>
  <c r="C261"/>
  <c r="D261"/>
  <c r="E261"/>
  <c r="F261"/>
  <c r="G261"/>
  <c r="H261"/>
  <c r="I261"/>
  <c r="J261"/>
  <c r="K261"/>
  <c r="L261"/>
  <c r="C262"/>
  <c r="D262"/>
  <c r="E262"/>
  <c r="F262"/>
  <c r="G262"/>
  <c r="H262"/>
  <c r="I262"/>
  <c r="J262"/>
  <c r="K262"/>
  <c r="L262"/>
  <c r="C263"/>
  <c r="D263"/>
  <c r="E263"/>
  <c r="F263"/>
  <c r="G263"/>
  <c r="H263"/>
  <c r="I263"/>
  <c r="J263"/>
  <c r="K263"/>
  <c r="L263"/>
  <c r="C264"/>
  <c r="D264"/>
  <c r="E264"/>
  <c r="F264"/>
  <c r="G264"/>
  <c r="H264"/>
  <c r="I264"/>
  <c r="J264"/>
  <c r="K264"/>
  <c r="L264"/>
  <c r="C265"/>
  <c r="D265"/>
  <c r="E265"/>
  <c r="F265"/>
  <c r="G265"/>
  <c r="H265"/>
  <c r="I265"/>
  <c r="J265"/>
  <c r="K265"/>
  <c r="L265"/>
  <c r="C266"/>
  <c r="D266"/>
  <c r="E266"/>
  <c r="F266"/>
  <c r="G266"/>
  <c r="H266"/>
  <c r="I266"/>
  <c r="J266"/>
  <c r="K266"/>
  <c r="L266"/>
  <c r="C267"/>
  <c r="D267"/>
  <c r="E267"/>
  <c r="F267"/>
  <c r="G267"/>
  <c r="H267"/>
  <c r="I267"/>
  <c r="J267"/>
  <c r="K267"/>
  <c r="L267"/>
  <c r="C268"/>
  <c r="D268"/>
  <c r="E268"/>
  <c r="F268"/>
  <c r="G268"/>
  <c r="H268"/>
  <c r="I268"/>
  <c r="J268"/>
  <c r="K268"/>
  <c r="L268"/>
  <c r="C269"/>
  <c r="D269"/>
  <c r="E269"/>
  <c r="F269"/>
  <c r="G269"/>
  <c r="H269"/>
  <c r="I269"/>
  <c r="J269"/>
  <c r="K269"/>
  <c r="L269"/>
  <c r="C270"/>
  <c r="D270"/>
  <c r="E270"/>
  <c r="F270"/>
  <c r="G270"/>
  <c r="H270"/>
  <c r="I270"/>
  <c r="J270"/>
  <c r="K270"/>
  <c r="L270"/>
  <c r="C271"/>
  <c r="D271"/>
  <c r="E271"/>
  <c r="F271"/>
  <c r="G271"/>
  <c r="H271"/>
  <c r="I271"/>
  <c r="J271"/>
  <c r="K271"/>
  <c r="L271"/>
  <c r="C272"/>
  <c r="D272"/>
  <c r="E272"/>
  <c r="F272"/>
  <c r="G272"/>
  <c r="H272"/>
  <c r="I272"/>
  <c r="J272"/>
  <c r="K272"/>
  <c r="L272"/>
  <c r="C273"/>
  <c r="D273"/>
  <c r="E273"/>
  <c r="F273"/>
  <c r="G273"/>
  <c r="H273"/>
  <c r="I273"/>
  <c r="J273"/>
  <c r="K273"/>
  <c r="L273"/>
  <c r="C274"/>
  <c r="D274"/>
  <c r="E274"/>
  <c r="F274"/>
  <c r="G274"/>
  <c r="H274"/>
  <c r="I274"/>
  <c r="J274"/>
  <c r="K274"/>
  <c r="L274"/>
  <c r="C275"/>
  <c r="D275"/>
  <c r="E275"/>
  <c r="F275"/>
  <c r="G275"/>
  <c r="H275"/>
  <c r="I275"/>
  <c r="J275"/>
  <c r="K275"/>
  <c r="L275"/>
  <c r="C276"/>
  <c r="D276"/>
  <c r="E276"/>
  <c r="F276"/>
  <c r="G276"/>
  <c r="H276"/>
  <c r="I276"/>
  <c r="J276"/>
  <c r="K276"/>
  <c r="L276"/>
  <c r="C277"/>
  <c r="D277"/>
  <c r="E277"/>
  <c r="F277"/>
  <c r="G277"/>
  <c r="H277"/>
  <c r="I277"/>
  <c r="J277"/>
  <c r="K277"/>
  <c r="L277"/>
  <c r="C278"/>
  <c r="D278"/>
  <c r="E278"/>
  <c r="F278"/>
  <c r="G278"/>
  <c r="H278"/>
  <c r="I278"/>
  <c r="J278"/>
  <c r="K278"/>
  <c r="L278"/>
  <c r="C279"/>
  <c r="D279"/>
  <c r="E279"/>
  <c r="F279"/>
  <c r="G279"/>
  <c r="H279"/>
  <c r="I279"/>
  <c r="J279"/>
  <c r="K279"/>
  <c r="L279"/>
  <c r="C280"/>
  <c r="D280"/>
  <c r="E280"/>
  <c r="F280"/>
  <c r="G280"/>
  <c r="H280"/>
  <c r="I280"/>
  <c r="J280"/>
  <c r="K280"/>
  <c r="L280"/>
  <c r="C281"/>
  <c r="D281"/>
  <c r="E281"/>
  <c r="F281"/>
  <c r="G281"/>
  <c r="H281"/>
  <c r="I281"/>
  <c r="J281"/>
  <c r="K281"/>
  <c r="L281"/>
  <c r="C282"/>
  <c r="D282"/>
  <c r="E282"/>
  <c r="F282"/>
  <c r="G282"/>
  <c r="H282"/>
  <c r="I282"/>
  <c r="J282"/>
  <c r="K282"/>
  <c r="L282"/>
  <c r="C283"/>
  <c r="D283"/>
  <c r="E283"/>
  <c r="F283"/>
  <c r="G283"/>
  <c r="H283"/>
  <c r="I283"/>
  <c r="J283"/>
  <c r="K283"/>
  <c r="L283"/>
  <c r="C284"/>
  <c r="D284"/>
  <c r="E284"/>
  <c r="F284"/>
  <c r="G284"/>
  <c r="H284"/>
  <c r="I284"/>
  <c r="J284"/>
  <c r="K284"/>
  <c r="L284"/>
  <c r="C285"/>
  <c r="D285"/>
  <c r="E285"/>
  <c r="F285"/>
  <c r="G285"/>
  <c r="H285"/>
  <c r="I285"/>
  <c r="J285"/>
  <c r="K285"/>
  <c r="L285"/>
  <c r="C286"/>
  <c r="D286"/>
  <c r="E286"/>
  <c r="F286"/>
  <c r="G286"/>
  <c r="H286"/>
  <c r="I286"/>
  <c r="J286"/>
  <c r="K286"/>
  <c r="L286"/>
  <c r="C287"/>
  <c r="D287"/>
  <c r="E287"/>
  <c r="F287"/>
  <c r="G287"/>
  <c r="H287"/>
  <c r="I287"/>
  <c r="J287"/>
  <c r="K287"/>
  <c r="L287"/>
  <c r="C288"/>
  <c r="D288"/>
  <c r="E288"/>
  <c r="F288"/>
  <c r="G288"/>
  <c r="H288"/>
  <c r="I288"/>
  <c r="J288"/>
  <c r="K288"/>
  <c r="L288"/>
  <c r="C289"/>
  <c r="D289"/>
  <c r="E289"/>
  <c r="F289"/>
  <c r="G289"/>
  <c r="H289"/>
  <c r="I289"/>
  <c r="J289"/>
  <c r="K289"/>
  <c r="L289"/>
  <c r="C290"/>
  <c r="D290"/>
  <c r="E290"/>
  <c r="F290"/>
  <c r="G290"/>
  <c r="H290"/>
  <c r="I290"/>
  <c r="J290"/>
  <c r="K290"/>
  <c r="L290"/>
  <c r="C291"/>
  <c r="D291"/>
  <c r="E291"/>
  <c r="F291"/>
  <c r="G291"/>
  <c r="H291"/>
  <c r="I291"/>
  <c r="J291"/>
  <c r="K291"/>
  <c r="L291"/>
  <c r="C292"/>
  <c r="D292"/>
  <c r="E292"/>
  <c r="F292"/>
  <c r="G292"/>
  <c r="H292"/>
  <c r="I292"/>
  <c r="J292"/>
  <c r="K292"/>
  <c r="L292"/>
  <c r="C293"/>
  <c r="D293"/>
  <c r="E293"/>
  <c r="F293"/>
  <c r="G293"/>
  <c r="H293"/>
  <c r="I293"/>
  <c r="J293"/>
  <c r="K293"/>
  <c r="L293"/>
  <c r="C294"/>
  <c r="D294"/>
  <c r="E294"/>
  <c r="F294"/>
  <c r="G294"/>
  <c r="H294"/>
  <c r="I294"/>
  <c r="J294"/>
  <c r="K294"/>
  <c r="L294"/>
  <c r="C295"/>
  <c r="D295"/>
  <c r="E295"/>
  <c r="F295"/>
  <c r="G295"/>
  <c r="H295"/>
  <c r="I295"/>
  <c r="J295"/>
  <c r="K295"/>
  <c r="L295"/>
  <c r="C296"/>
  <c r="D296"/>
  <c r="E296"/>
  <c r="F296"/>
  <c r="G296"/>
  <c r="H296"/>
  <c r="I296"/>
  <c r="J296"/>
  <c r="K296"/>
  <c r="L296"/>
  <c r="C297"/>
  <c r="D297"/>
  <c r="E297"/>
  <c r="F297"/>
  <c r="G297"/>
  <c r="H297"/>
  <c r="I297"/>
  <c r="J297"/>
  <c r="K297"/>
  <c r="L297"/>
  <c r="C298"/>
  <c r="D298"/>
  <c r="E298"/>
  <c r="F298"/>
  <c r="G298"/>
  <c r="H298"/>
  <c r="I298"/>
  <c r="J298"/>
  <c r="K298"/>
  <c r="L298"/>
  <c r="C299"/>
  <c r="D299"/>
  <c r="E299"/>
  <c r="F299"/>
  <c r="G299"/>
  <c r="H299"/>
  <c r="I299"/>
  <c r="J299"/>
  <c r="K299"/>
  <c r="L299"/>
  <c r="C300"/>
  <c r="D300"/>
  <c r="E300"/>
  <c r="F300"/>
  <c r="G300"/>
  <c r="H300"/>
  <c r="I300"/>
  <c r="J300"/>
  <c r="K300"/>
  <c r="L300"/>
  <c r="C301"/>
  <c r="D301"/>
  <c r="E301"/>
  <c r="F301"/>
  <c r="G301"/>
  <c r="H301"/>
  <c r="I301"/>
  <c r="J301"/>
  <c r="K301"/>
  <c r="L301"/>
  <c r="C302"/>
  <c r="D302"/>
  <c r="E302"/>
  <c r="F302"/>
  <c r="G302"/>
  <c r="H302"/>
  <c r="I302"/>
  <c r="J302"/>
  <c r="K302"/>
  <c r="L302"/>
  <c r="C303"/>
  <c r="D303"/>
  <c r="E303"/>
  <c r="F303"/>
  <c r="G303"/>
  <c r="H303"/>
  <c r="I303"/>
  <c r="J303"/>
  <c r="K303"/>
  <c r="L303"/>
  <c r="C304"/>
  <c r="D304"/>
  <c r="E304"/>
  <c r="F304"/>
  <c r="G304"/>
  <c r="H304"/>
  <c r="I304"/>
  <c r="J304"/>
  <c r="K304"/>
  <c r="L304"/>
  <c r="C305"/>
  <c r="D305"/>
  <c r="E305"/>
  <c r="F305"/>
  <c r="G305"/>
  <c r="H305"/>
  <c r="I305"/>
  <c r="J305"/>
  <c r="K305"/>
  <c r="L305"/>
  <c r="C306"/>
  <c r="D306"/>
  <c r="E306"/>
  <c r="F306"/>
  <c r="G306"/>
  <c r="H306"/>
  <c r="I306"/>
  <c r="J306"/>
  <c r="K306"/>
  <c r="L306"/>
  <c r="C307"/>
  <c r="D307"/>
  <c r="E307"/>
  <c r="F307"/>
  <c r="G307"/>
  <c r="H307"/>
  <c r="I307"/>
  <c r="J307"/>
  <c r="K307"/>
  <c r="L307"/>
  <c r="C308"/>
  <c r="D308"/>
  <c r="E308"/>
  <c r="F308"/>
  <c r="G308"/>
  <c r="H308"/>
  <c r="I308"/>
  <c r="J308"/>
  <c r="K308"/>
  <c r="L308"/>
  <c r="C309"/>
  <c r="D309"/>
  <c r="E309"/>
  <c r="F309"/>
  <c r="G309"/>
  <c r="H309"/>
  <c r="I309"/>
  <c r="J309"/>
  <c r="K309"/>
  <c r="L309"/>
  <c r="C310"/>
  <c r="D310"/>
  <c r="E310"/>
  <c r="F310"/>
  <c r="G310"/>
  <c r="H310"/>
  <c r="I310"/>
  <c r="J310"/>
  <c r="K310"/>
  <c r="L310"/>
  <c r="C311"/>
  <c r="D311"/>
  <c r="E311"/>
  <c r="F311"/>
  <c r="G311"/>
  <c r="H311"/>
  <c r="I311"/>
  <c r="J311"/>
  <c r="K311"/>
  <c r="L311"/>
  <c r="C312"/>
  <c r="D312"/>
  <c r="E312"/>
  <c r="F312"/>
  <c r="G312"/>
  <c r="H312"/>
  <c r="I312"/>
  <c r="J312"/>
  <c r="K312"/>
  <c r="L312"/>
  <c r="C313"/>
  <c r="D313"/>
  <c r="E313"/>
  <c r="F313"/>
  <c r="G313"/>
  <c r="H313"/>
  <c r="I313"/>
  <c r="J313"/>
  <c r="K313"/>
  <c r="L313"/>
  <c r="C314"/>
  <c r="D314"/>
  <c r="E314"/>
  <c r="F314"/>
  <c r="G314"/>
  <c r="H314"/>
  <c r="I314"/>
  <c r="J314"/>
  <c r="K314"/>
  <c r="L314"/>
  <c r="C315"/>
  <c r="D315"/>
  <c r="E315"/>
  <c r="F315"/>
  <c r="G315"/>
  <c r="H315"/>
  <c r="I315"/>
  <c r="J315"/>
  <c r="K315"/>
  <c r="L315"/>
  <c r="C316"/>
  <c r="D316"/>
  <c r="E316"/>
  <c r="F316"/>
  <c r="G316"/>
  <c r="H316"/>
  <c r="I316"/>
  <c r="J316"/>
  <c r="K316"/>
  <c r="L316"/>
  <c r="C317"/>
  <c r="D317"/>
  <c r="E317"/>
  <c r="F317"/>
  <c r="G317"/>
  <c r="H317"/>
  <c r="I317"/>
  <c r="J317"/>
  <c r="K317"/>
  <c r="L317"/>
  <c r="C318"/>
  <c r="D318"/>
  <c r="E318"/>
  <c r="F318"/>
  <c r="G318"/>
  <c r="H318"/>
  <c r="I318"/>
  <c r="J318"/>
  <c r="K318"/>
  <c r="L318"/>
  <c r="C319"/>
  <c r="D319"/>
  <c r="E319"/>
  <c r="F319"/>
  <c r="G319"/>
  <c r="H319"/>
  <c r="I319"/>
  <c r="J319"/>
  <c r="K319"/>
  <c r="L319"/>
  <c r="C320"/>
  <c r="D320"/>
  <c r="E320"/>
  <c r="F320"/>
  <c r="G320"/>
  <c r="H320"/>
  <c r="I320"/>
  <c r="J320"/>
  <c r="K320"/>
  <c r="L320"/>
  <c r="C321"/>
  <c r="D321"/>
  <c r="E321"/>
  <c r="F321"/>
  <c r="G321"/>
  <c r="H321"/>
  <c r="I321"/>
  <c r="J321"/>
  <c r="K321"/>
  <c r="L321"/>
  <c r="C322"/>
  <c r="D322"/>
  <c r="E322"/>
  <c r="F322"/>
  <c r="G322"/>
  <c r="H322"/>
  <c r="I322"/>
  <c r="J322"/>
  <c r="K322"/>
  <c r="L322"/>
  <c r="C323"/>
  <c r="D323"/>
  <c r="E323"/>
  <c r="F323"/>
  <c r="G323"/>
  <c r="H323"/>
  <c r="I323"/>
  <c r="J323"/>
  <c r="K323"/>
  <c r="L323"/>
  <c r="C324"/>
  <c r="D324"/>
  <c r="E324"/>
  <c r="F324"/>
  <c r="G324"/>
  <c r="H324"/>
  <c r="I324"/>
  <c r="J324"/>
  <c r="K324"/>
  <c r="L324"/>
  <c r="C325"/>
  <c r="D325"/>
  <c r="E325"/>
  <c r="F325"/>
  <c r="G325"/>
  <c r="H325"/>
  <c r="I325"/>
  <c r="J325"/>
  <c r="K325"/>
  <c r="L325"/>
  <c r="C326"/>
  <c r="D326"/>
  <c r="E326"/>
  <c r="F326"/>
  <c r="G326"/>
  <c r="H326"/>
  <c r="I326"/>
  <c r="J326"/>
  <c r="K326"/>
  <c r="L326"/>
  <c r="C327"/>
  <c r="D327"/>
  <c r="E327"/>
  <c r="F327"/>
  <c r="G327"/>
  <c r="H327"/>
  <c r="I327"/>
  <c r="J327"/>
  <c r="K327"/>
  <c r="L327"/>
  <c r="C328"/>
  <c r="D328"/>
  <c r="E328"/>
  <c r="F328"/>
  <c r="G328"/>
  <c r="H328"/>
  <c r="I328"/>
  <c r="J328"/>
  <c r="K328"/>
  <c r="L328"/>
  <c r="C329"/>
  <c r="D329"/>
  <c r="E329"/>
  <c r="F329"/>
  <c r="G329"/>
  <c r="H329"/>
  <c r="I329"/>
  <c r="J329"/>
  <c r="K329"/>
  <c r="L329"/>
  <c r="C330"/>
  <c r="D330"/>
  <c r="E330"/>
  <c r="F330"/>
  <c r="G330"/>
  <c r="H330"/>
  <c r="I330"/>
  <c r="J330"/>
  <c r="K330"/>
  <c r="L330"/>
  <c r="C331"/>
  <c r="D331"/>
  <c r="E331"/>
  <c r="F331"/>
  <c r="G331"/>
  <c r="H331"/>
  <c r="I331"/>
  <c r="J331"/>
  <c r="K331"/>
  <c r="L331"/>
  <c r="C332"/>
  <c r="D332"/>
  <c r="E332"/>
  <c r="F332"/>
  <c r="G332"/>
  <c r="H332"/>
  <c r="I332"/>
  <c r="J332"/>
  <c r="K332"/>
  <c r="L332"/>
  <c r="C333"/>
  <c r="D333"/>
  <c r="E333"/>
  <c r="F333"/>
  <c r="G333"/>
  <c r="H333"/>
  <c r="I333"/>
  <c r="J333"/>
  <c r="K333"/>
  <c r="L333"/>
  <c r="C334"/>
  <c r="D334"/>
  <c r="E334"/>
  <c r="F334"/>
  <c r="G334"/>
  <c r="H334"/>
  <c r="I334"/>
  <c r="J334"/>
  <c r="K334"/>
  <c r="L334"/>
  <c r="C335"/>
  <c r="D335"/>
  <c r="E335"/>
  <c r="F335"/>
  <c r="G335"/>
  <c r="H335"/>
  <c r="I335"/>
  <c r="J335"/>
  <c r="K335"/>
  <c r="L335"/>
  <c r="C336"/>
  <c r="D336"/>
  <c r="E336"/>
  <c r="F336"/>
  <c r="G336"/>
  <c r="H336"/>
  <c r="I336"/>
  <c r="J336"/>
  <c r="K336"/>
  <c r="L336"/>
  <c r="C337"/>
  <c r="D337"/>
  <c r="E337"/>
  <c r="F337"/>
  <c r="G337"/>
  <c r="H337"/>
  <c r="I337"/>
  <c r="J337"/>
  <c r="K337"/>
  <c r="L337"/>
  <c r="C338"/>
  <c r="D338"/>
  <c r="E338"/>
  <c r="F338"/>
  <c r="G338"/>
  <c r="H338"/>
  <c r="I338"/>
  <c r="J338"/>
  <c r="K338"/>
  <c r="L338"/>
  <c r="C339"/>
  <c r="D339"/>
  <c r="E339"/>
  <c r="F339"/>
  <c r="G339"/>
  <c r="H339"/>
  <c r="I339"/>
  <c r="J339"/>
  <c r="K339"/>
  <c r="L339"/>
  <c r="C340"/>
  <c r="D340"/>
  <c r="E340"/>
  <c r="F340"/>
  <c r="G340"/>
  <c r="H340"/>
  <c r="I340"/>
  <c r="J340"/>
  <c r="K340"/>
  <c r="L340"/>
  <c r="C341"/>
  <c r="D341"/>
  <c r="E341"/>
  <c r="F341"/>
  <c r="G341"/>
  <c r="H341"/>
  <c r="I341"/>
  <c r="J341"/>
  <c r="K341"/>
  <c r="L341"/>
  <c r="C342"/>
  <c r="D342"/>
  <c r="E342"/>
  <c r="F342"/>
  <c r="G342"/>
  <c r="H342"/>
  <c r="I342"/>
  <c r="J342"/>
  <c r="K342"/>
  <c r="L342"/>
  <c r="C343"/>
  <c r="D343"/>
  <c r="E343"/>
  <c r="F343"/>
  <c r="G343"/>
  <c r="H343"/>
  <c r="I343"/>
  <c r="J343"/>
  <c r="K343"/>
  <c r="L343"/>
  <c r="C344"/>
  <c r="D344"/>
  <c r="E344"/>
  <c r="F344"/>
  <c r="G344"/>
  <c r="H344"/>
  <c r="I344"/>
  <c r="J344"/>
  <c r="K344"/>
  <c r="L344"/>
  <c r="C345"/>
  <c r="D345"/>
  <c r="E345"/>
  <c r="F345"/>
  <c r="G345"/>
  <c r="H345"/>
  <c r="I345"/>
  <c r="J345"/>
  <c r="K345"/>
  <c r="L345"/>
  <c r="C346"/>
  <c r="D346"/>
  <c r="E346"/>
  <c r="F346"/>
  <c r="G346"/>
  <c r="H346"/>
  <c r="I346"/>
  <c r="J346"/>
  <c r="K346"/>
  <c r="L346"/>
  <c r="C347"/>
  <c r="D347"/>
  <c r="E347"/>
  <c r="F347"/>
  <c r="G347"/>
  <c r="H347"/>
  <c r="I347"/>
  <c r="J347"/>
  <c r="K347"/>
  <c r="L347"/>
  <c r="C348"/>
  <c r="D348"/>
  <c r="E348"/>
  <c r="F348"/>
  <c r="G348"/>
  <c r="H348"/>
  <c r="I348"/>
  <c r="J348"/>
  <c r="K348"/>
  <c r="L348"/>
  <c r="C349"/>
  <c r="D349"/>
  <c r="E349"/>
  <c r="F349"/>
  <c r="G349"/>
  <c r="H349"/>
  <c r="I349"/>
  <c r="J349"/>
  <c r="K349"/>
  <c r="L349"/>
  <c r="C350"/>
  <c r="D350"/>
  <c r="E350"/>
  <c r="F350"/>
  <c r="G350"/>
  <c r="H350"/>
  <c r="I350"/>
  <c r="J350"/>
  <c r="K350"/>
  <c r="L350"/>
  <c r="C351"/>
  <c r="D351"/>
  <c r="E351"/>
  <c r="F351"/>
  <c r="G351"/>
  <c r="H351"/>
  <c r="I351"/>
  <c r="J351"/>
  <c r="K351"/>
  <c r="L351"/>
  <c r="C352"/>
  <c r="D352"/>
  <c r="E352"/>
  <c r="F352"/>
  <c r="G352"/>
  <c r="H352"/>
  <c r="I352"/>
  <c r="J352"/>
  <c r="K352"/>
  <c r="L352"/>
  <c r="C353"/>
  <c r="D353"/>
  <c r="E353"/>
  <c r="F353"/>
  <c r="G353"/>
  <c r="H353"/>
  <c r="I353"/>
  <c r="J353"/>
  <c r="K353"/>
  <c r="L353"/>
  <c r="C354"/>
  <c r="D354"/>
  <c r="E354"/>
  <c r="F354"/>
  <c r="G354"/>
  <c r="H354"/>
  <c r="I354"/>
  <c r="J354"/>
  <c r="K354"/>
  <c r="L354"/>
  <c r="C355"/>
  <c r="D355"/>
  <c r="E355"/>
  <c r="F355"/>
  <c r="G355"/>
  <c r="H355"/>
  <c r="I355"/>
  <c r="J355"/>
  <c r="K355"/>
  <c r="L355"/>
  <c r="C356"/>
  <c r="D356"/>
  <c r="E356"/>
  <c r="F356"/>
  <c r="G356"/>
  <c r="H356"/>
  <c r="I356"/>
  <c r="J356"/>
  <c r="K356"/>
  <c r="L356"/>
  <c r="C357"/>
  <c r="D357"/>
  <c r="E357"/>
  <c r="F357"/>
  <c r="G357"/>
  <c r="H357"/>
  <c r="I357"/>
  <c r="J357"/>
  <c r="K357"/>
  <c r="L357"/>
  <c r="C358"/>
  <c r="D358"/>
  <c r="E358"/>
  <c r="F358"/>
  <c r="G358"/>
  <c r="H358"/>
  <c r="I358"/>
  <c r="J358"/>
  <c r="K358"/>
  <c r="L358"/>
  <c r="C359"/>
  <c r="D359"/>
  <c r="E359"/>
  <c r="F359"/>
  <c r="G359"/>
  <c r="H359"/>
  <c r="I359"/>
  <c r="J359"/>
  <c r="K359"/>
  <c r="L359"/>
  <c r="C360"/>
  <c r="D360"/>
  <c r="E360"/>
  <c r="F360"/>
  <c r="G360"/>
  <c r="H360"/>
  <c r="I360"/>
  <c r="J360"/>
  <c r="K360"/>
  <c r="L360"/>
  <c r="C361"/>
  <c r="D361"/>
  <c r="E361"/>
  <c r="F361"/>
  <c r="G361"/>
  <c r="H361"/>
  <c r="I361"/>
  <c r="J361"/>
  <c r="K361"/>
  <c r="L361"/>
  <c r="C362"/>
  <c r="D362"/>
  <c r="E362"/>
  <c r="F362"/>
  <c r="G362"/>
  <c r="H362"/>
  <c r="I362"/>
  <c r="J362"/>
  <c r="K362"/>
  <c r="L362"/>
  <c r="C363"/>
  <c r="D363"/>
  <c r="E363"/>
  <c r="F363"/>
  <c r="G363"/>
  <c r="H363"/>
  <c r="I363"/>
  <c r="J363"/>
  <c r="K363"/>
  <c r="L363"/>
  <c r="C364"/>
  <c r="D364"/>
  <c r="E364"/>
  <c r="F364"/>
  <c r="G364"/>
  <c r="H364"/>
  <c r="I364"/>
  <c r="J364"/>
  <c r="K364"/>
  <c r="L364"/>
  <c r="C365"/>
  <c r="D365"/>
  <c r="E365"/>
  <c r="F365"/>
  <c r="G365"/>
  <c r="H365"/>
  <c r="I365"/>
  <c r="J365"/>
  <c r="K365"/>
  <c r="L365"/>
  <c r="C366"/>
  <c r="D366"/>
  <c r="E366"/>
  <c r="F366"/>
  <c r="G366"/>
  <c r="H366"/>
  <c r="I366"/>
  <c r="J366"/>
  <c r="K366"/>
  <c r="L366"/>
  <c r="C367"/>
  <c r="D367"/>
  <c r="E367"/>
  <c r="F367"/>
  <c r="G367"/>
  <c r="H367"/>
  <c r="I367"/>
  <c r="J367"/>
  <c r="K367"/>
  <c r="L367"/>
  <c r="C368"/>
  <c r="D368"/>
  <c r="E368"/>
  <c r="F368"/>
  <c r="G368"/>
  <c r="H368"/>
  <c r="I368"/>
  <c r="J368"/>
  <c r="K368"/>
  <c r="L368"/>
  <c r="C369"/>
  <c r="D369"/>
  <c r="E369"/>
  <c r="F369"/>
  <c r="G369"/>
  <c r="H369"/>
  <c r="I369"/>
  <c r="J369"/>
  <c r="K369"/>
  <c r="L369"/>
  <c r="C370"/>
  <c r="D370"/>
  <c r="E370"/>
  <c r="F370"/>
  <c r="G370"/>
  <c r="H370"/>
  <c r="I370"/>
  <c r="J370"/>
  <c r="K370"/>
  <c r="L370"/>
  <c r="C371"/>
  <c r="D371"/>
  <c r="E371"/>
  <c r="F371"/>
  <c r="G371"/>
  <c r="H371"/>
  <c r="I371"/>
  <c r="J371"/>
  <c r="K371"/>
  <c r="L371"/>
  <c r="C372"/>
  <c r="D372"/>
  <c r="E372"/>
  <c r="F372"/>
  <c r="G372"/>
  <c r="H372"/>
  <c r="I372"/>
  <c r="J372"/>
  <c r="K372"/>
  <c r="L372"/>
  <c r="L47"/>
  <c r="K47"/>
  <c r="J47"/>
  <c r="I47"/>
  <c r="H47"/>
  <c r="G47"/>
  <c r="F47"/>
  <c r="E47"/>
  <c r="D47"/>
  <c r="C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7"/>
  <c r="B338"/>
  <c r="B339"/>
  <c r="B340"/>
  <c r="B341"/>
  <c r="B342"/>
  <c r="B343"/>
  <c r="B344"/>
  <c r="B345"/>
  <c r="B346"/>
  <c r="B347"/>
  <c r="B348"/>
  <c r="B349"/>
  <c r="B350"/>
  <c r="B351"/>
  <c r="B352"/>
  <c r="B353"/>
  <c r="B354"/>
  <c r="B355"/>
  <c r="B356"/>
  <c r="B357"/>
  <c r="B358"/>
  <c r="B359"/>
  <c r="B360"/>
  <c r="B361"/>
  <c r="B362"/>
  <c r="B363"/>
  <c r="B364"/>
  <c r="B365"/>
  <c r="B366"/>
  <c r="B367"/>
  <c r="B368"/>
  <c r="B369"/>
  <c r="B370"/>
  <c r="B371"/>
  <c r="B372"/>
  <c r="B47"/>
  <c r="C13" i="2"/>
  <c r="B32"/>
  <c r="C29"/>
  <c r="C28"/>
  <c r="T9" i="5"/>
  <c r="U9"/>
  <c r="T10"/>
  <c r="U10"/>
  <c r="T11"/>
  <c r="U11"/>
  <c r="U8"/>
  <c r="T8"/>
  <c r="T4"/>
  <c r="U4"/>
  <c r="T5"/>
  <c r="U5"/>
  <c r="T6"/>
  <c r="U6"/>
  <c r="R3"/>
  <c r="I3" s="1"/>
  <c r="J4" s="1"/>
  <c r="R12"/>
  <c r="R11" s="1"/>
  <c r="R10" s="1"/>
  <c r="R9" s="1"/>
  <c r="I9" s="1"/>
  <c r="R8"/>
  <c r="I8" s="1"/>
  <c r="R7"/>
  <c r="R6" s="1"/>
  <c r="R5" s="1"/>
  <c r="R4" s="1"/>
  <c r="I4" s="1"/>
  <c r="O8" i="4"/>
  <c r="L14" s="1"/>
  <c r="O7"/>
  <c r="J4"/>
  <c r="K4"/>
  <c r="J5"/>
  <c r="K5"/>
  <c r="J6"/>
  <c r="K6"/>
  <c r="J7"/>
  <c r="K7"/>
  <c r="J8"/>
  <c r="K8"/>
  <c r="J9"/>
  <c r="K9"/>
  <c r="J10"/>
  <c r="K10"/>
  <c r="J11"/>
  <c r="K11"/>
  <c r="L11"/>
  <c r="J12"/>
  <c r="K12"/>
  <c r="J13"/>
  <c r="K13"/>
  <c r="J14"/>
  <c r="K14"/>
  <c r="J15"/>
  <c r="K15"/>
  <c r="J16"/>
  <c r="K16"/>
  <c r="J17"/>
  <c r="K17"/>
  <c r="J18"/>
  <c r="K18"/>
  <c r="J19"/>
  <c r="K19"/>
  <c r="J20"/>
  <c r="K20"/>
  <c r="L20"/>
  <c r="J21"/>
  <c r="K21"/>
  <c r="J22"/>
  <c r="K22"/>
  <c r="J23"/>
  <c r="K23"/>
  <c r="J24"/>
  <c r="K24"/>
  <c r="J25"/>
  <c r="K25"/>
  <c r="J26"/>
  <c r="K26"/>
  <c r="J27"/>
  <c r="K27"/>
  <c r="J28"/>
  <c r="K28"/>
  <c r="L28"/>
  <c r="J29"/>
  <c r="K29"/>
  <c r="J30"/>
  <c r="K30"/>
  <c r="J31"/>
  <c r="K31"/>
  <c r="J32"/>
  <c r="K32"/>
  <c r="J33"/>
  <c r="K33"/>
  <c r="J34"/>
  <c r="K34"/>
  <c r="J35"/>
  <c r="K35"/>
  <c r="J36"/>
  <c r="K36"/>
  <c r="L36"/>
  <c r="J37"/>
  <c r="K37"/>
  <c r="J38"/>
  <c r="K38"/>
  <c r="J39"/>
  <c r="K39"/>
  <c r="J40"/>
  <c r="K40"/>
  <c r="J41"/>
  <c r="K41"/>
  <c r="J42"/>
  <c r="K42"/>
  <c r="J43"/>
  <c r="K43"/>
  <c r="J44"/>
  <c r="K44"/>
  <c r="L44"/>
  <c r="J45"/>
  <c r="K45"/>
  <c r="J46"/>
  <c r="K46"/>
  <c r="J47"/>
  <c r="K47"/>
  <c r="J48"/>
  <c r="K48"/>
  <c r="J49"/>
  <c r="K49"/>
  <c r="J50"/>
  <c r="K50"/>
  <c r="J51"/>
  <c r="K51"/>
  <c r="J52"/>
  <c r="K52"/>
  <c r="L52"/>
  <c r="J53"/>
  <c r="K53"/>
  <c r="J54"/>
  <c r="K54"/>
  <c r="J55"/>
  <c r="K55"/>
  <c r="J56"/>
  <c r="K56"/>
  <c r="J57"/>
  <c r="K57"/>
  <c r="J58"/>
  <c r="K58"/>
  <c r="J59"/>
  <c r="K59"/>
  <c r="J60"/>
  <c r="K60"/>
  <c r="L60"/>
  <c r="J61"/>
  <c r="K61"/>
  <c r="J62"/>
  <c r="K62"/>
  <c r="J63"/>
  <c r="K63"/>
  <c r="J64"/>
  <c r="K64"/>
  <c r="J65"/>
  <c r="K65"/>
  <c r="J66"/>
  <c r="K66"/>
  <c r="J67"/>
  <c r="K67"/>
  <c r="J68"/>
  <c r="K68"/>
  <c r="L68"/>
  <c r="J69"/>
  <c r="K69"/>
  <c r="J70"/>
  <c r="K70"/>
  <c r="J71"/>
  <c r="K71"/>
  <c r="J72"/>
  <c r="K72"/>
  <c r="J73"/>
  <c r="K73"/>
  <c r="J74"/>
  <c r="K74"/>
  <c r="J75"/>
  <c r="K75"/>
  <c r="J76"/>
  <c r="K76"/>
  <c r="L76"/>
  <c r="J77"/>
  <c r="K77"/>
  <c r="J78"/>
  <c r="K78"/>
  <c r="J79"/>
  <c r="K79"/>
  <c r="J80"/>
  <c r="K80"/>
  <c r="J81"/>
  <c r="K81"/>
  <c r="J82"/>
  <c r="K82"/>
  <c r="J83"/>
  <c r="K83"/>
  <c r="J84"/>
  <c r="K84"/>
  <c r="L84"/>
  <c r="J85"/>
  <c r="K85"/>
  <c r="J86"/>
  <c r="K86"/>
  <c r="J87"/>
  <c r="K87"/>
  <c r="J88"/>
  <c r="K88"/>
  <c r="J89"/>
  <c r="K89"/>
  <c r="J90"/>
  <c r="K90"/>
  <c r="J91"/>
  <c r="K91"/>
  <c r="J92"/>
  <c r="K92"/>
  <c r="L92"/>
  <c r="J93"/>
  <c r="K93"/>
  <c r="J94"/>
  <c r="K94"/>
  <c r="J95"/>
  <c r="K95"/>
  <c r="J96"/>
  <c r="K96"/>
  <c r="J97"/>
  <c r="K97"/>
  <c r="L97"/>
  <c r="J98"/>
  <c r="K98"/>
  <c r="J99"/>
  <c r="K99"/>
  <c r="J100"/>
  <c r="K100"/>
  <c r="J101"/>
  <c r="K101"/>
  <c r="L101"/>
  <c r="J102"/>
  <c r="K102"/>
  <c r="J103"/>
  <c r="K103"/>
  <c r="J104"/>
  <c r="K104"/>
  <c r="J105"/>
  <c r="K105"/>
  <c r="L105"/>
  <c r="J106"/>
  <c r="K106"/>
  <c r="J107"/>
  <c r="K107"/>
  <c r="J108"/>
  <c r="K108"/>
  <c r="J109"/>
  <c r="K109"/>
  <c r="L109"/>
  <c r="J110"/>
  <c r="K110"/>
  <c r="J111"/>
  <c r="K111"/>
  <c r="J112"/>
  <c r="K112"/>
  <c r="J113"/>
  <c r="K113"/>
  <c r="L113"/>
  <c r="J114"/>
  <c r="K114"/>
  <c r="J115"/>
  <c r="K115"/>
  <c r="J116"/>
  <c r="K116"/>
  <c r="J117"/>
  <c r="K117"/>
  <c r="L117"/>
  <c r="J118"/>
  <c r="K118"/>
  <c r="J119"/>
  <c r="K119"/>
  <c r="J120"/>
  <c r="K120"/>
  <c r="J121"/>
  <c r="K121"/>
  <c r="L121"/>
  <c r="J122"/>
  <c r="K122"/>
  <c r="J123"/>
  <c r="K123"/>
  <c r="J124"/>
  <c r="K124"/>
  <c r="J125"/>
  <c r="K125"/>
  <c r="L125"/>
  <c r="J126"/>
  <c r="K126"/>
  <c r="J127"/>
  <c r="K127"/>
  <c r="J128"/>
  <c r="K128"/>
  <c r="J129"/>
  <c r="K129"/>
  <c r="L129"/>
  <c r="J130"/>
  <c r="K130"/>
  <c r="J131"/>
  <c r="K131"/>
  <c r="J132"/>
  <c r="K132"/>
  <c r="J133"/>
  <c r="K133"/>
  <c r="L133"/>
  <c r="J134"/>
  <c r="K134"/>
  <c r="J135"/>
  <c r="K135"/>
  <c r="J136"/>
  <c r="K136"/>
  <c r="J137"/>
  <c r="K137"/>
  <c r="L137"/>
  <c r="J138"/>
  <c r="K138"/>
  <c r="J139"/>
  <c r="K139"/>
  <c r="J140"/>
  <c r="K140"/>
  <c r="J141"/>
  <c r="K141"/>
  <c r="L141"/>
  <c r="J142"/>
  <c r="K142"/>
  <c r="J143"/>
  <c r="K143"/>
  <c r="J144"/>
  <c r="K144"/>
  <c r="J145"/>
  <c r="K145"/>
  <c r="L145"/>
  <c r="J146"/>
  <c r="K146"/>
  <c r="J147"/>
  <c r="K147"/>
  <c r="J148"/>
  <c r="K148"/>
  <c r="J149"/>
  <c r="K149"/>
  <c r="L149"/>
  <c r="J150"/>
  <c r="K150"/>
  <c r="J151"/>
  <c r="K151"/>
  <c r="J152"/>
  <c r="K152"/>
  <c r="J153"/>
  <c r="K153"/>
  <c r="L153"/>
  <c r="J154"/>
  <c r="K154"/>
  <c r="J155"/>
  <c r="K155"/>
  <c r="J156"/>
  <c r="K156"/>
  <c r="J157"/>
  <c r="K157"/>
  <c r="L157"/>
  <c r="J158"/>
  <c r="K158"/>
  <c r="J159"/>
  <c r="K159"/>
  <c r="J160"/>
  <c r="K160"/>
  <c r="J161"/>
  <c r="K161"/>
  <c r="L161"/>
  <c r="J162"/>
  <c r="K162"/>
  <c r="J163"/>
  <c r="K163"/>
  <c r="J164"/>
  <c r="K164"/>
  <c r="J165"/>
  <c r="K165"/>
  <c r="L165"/>
  <c r="J166"/>
  <c r="K166"/>
  <c r="J167"/>
  <c r="K167"/>
  <c r="J168"/>
  <c r="K168"/>
  <c r="J169"/>
  <c r="K169"/>
  <c r="L169"/>
  <c r="J170"/>
  <c r="K170"/>
  <c r="J171"/>
  <c r="K171"/>
  <c r="J172"/>
  <c r="K172"/>
  <c r="J173"/>
  <c r="K173"/>
  <c r="L173"/>
  <c r="J174"/>
  <c r="K174"/>
  <c r="J175"/>
  <c r="K175"/>
  <c r="J176"/>
  <c r="K176"/>
  <c r="J177"/>
  <c r="K177"/>
  <c r="L177"/>
  <c r="J178"/>
  <c r="K178"/>
  <c r="J179"/>
  <c r="K179"/>
  <c r="J180"/>
  <c r="K180"/>
  <c r="J181"/>
  <c r="K181"/>
  <c r="L181"/>
  <c r="J182"/>
  <c r="K182"/>
  <c r="J183"/>
  <c r="K183"/>
  <c r="J184"/>
  <c r="K184"/>
  <c r="J185"/>
  <c r="K185"/>
  <c r="L185"/>
  <c r="J186"/>
  <c r="K186"/>
  <c r="J187"/>
  <c r="K187"/>
  <c r="J188"/>
  <c r="K188"/>
  <c r="J189"/>
  <c r="K189"/>
  <c r="L189"/>
  <c r="J190"/>
  <c r="K190"/>
  <c r="J191"/>
  <c r="K191"/>
  <c r="J192"/>
  <c r="K192"/>
  <c r="J193"/>
  <c r="K193"/>
  <c r="L193"/>
  <c r="J194"/>
  <c r="K194"/>
  <c r="J195"/>
  <c r="K195"/>
  <c r="J196"/>
  <c r="K196"/>
  <c r="J197"/>
  <c r="K197"/>
  <c r="L197"/>
  <c r="J198"/>
  <c r="K198"/>
  <c r="J199"/>
  <c r="K199"/>
  <c r="J200"/>
  <c r="K200"/>
  <c r="J201"/>
  <c r="K201"/>
  <c r="L201"/>
  <c r="J202"/>
  <c r="K202"/>
  <c r="J203"/>
  <c r="K203"/>
  <c r="J204"/>
  <c r="K204"/>
  <c r="J205"/>
  <c r="K205"/>
  <c r="L205"/>
  <c r="J206"/>
  <c r="K206"/>
  <c r="J207"/>
  <c r="K207"/>
  <c r="J208"/>
  <c r="K208"/>
  <c r="J209"/>
  <c r="K209"/>
  <c r="L209"/>
  <c r="J210"/>
  <c r="K210"/>
  <c r="J211"/>
  <c r="K211"/>
  <c r="J212"/>
  <c r="K212"/>
  <c r="J213"/>
  <c r="K213"/>
  <c r="L213"/>
  <c r="J214"/>
  <c r="K214"/>
  <c r="J215"/>
  <c r="K215"/>
  <c r="J216"/>
  <c r="K216"/>
  <c r="J217"/>
  <c r="K217"/>
  <c r="L217"/>
  <c r="J218"/>
  <c r="K218"/>
  <c r="J219"/>
  <c r="K219"/>
  <c r="J220"/>
  <c r="K220"/>
  <c r="J221"/>
  <c r="K221"/>
  <c r="L221"/>
  <c r="J222"/>
  <c r="K222"/>
  <c r="J223"/>
  <c r="K223"/>
  <c r="J224"/>
  <c r="K224"/>
  <c r="J225"/>
  <c r="K225"/>
  <c r="L225"/>
  <c r="J226"/>
  <c r="K226"/>
  <c r="J227"/>
  <c r="K227"/>
  <c r="J228"/>
  <c r="K228"/>
  <c r="J229"/>
  <c r="K229"/>
  <c r="L229"/>
  <c r="J230"/>
  <c r="K230"/>
  <c r="J231"/>
  <c r="K231"/>
  <c r="J232"/>
  <c r="K232"/>
  <c r="J233"/>
  <c r="K233"/>
  <c r="L233"/>
  <c r="J234"/>
  <c r="K234"/>
  <c r="J235"/>
  <c r="K235"/>
  <c r="J236"/>
  <c r="K236"/>
  <c r="J237"/>
  <c r="K237"/>
  <c r="L237"/>
  <c r="J238"/>
  <c r="K238"/>
  <c r="J239"/>
  <c r="K239"/>
  <c r="J240"/>
  <c r="K240"/>
  <c r="J241"/>
  <c r="K241"/>
  <c r="L241"/>
  <c r="J242"/>
  <c r="K242"/>
  <c r="J243"/>
  <c r="K243"/>
  <c r="J244"/>
  <c r="K244"/>
  <c r="J245"/>
  <c r="K245"/>
  <c r="L245"/>
  <c r="J246"/>
  <c r="K246"/>
  <c r="J247"/>
  <c r="K247"/>
  <c r="J248"/>
  <c r="K248"/>
  <c r="J249"/>
  <c r="K249"/>
  <c r="L249"/>
  <c r="J250"/>
  <c r="K250"/>
  <c r="J251"/>
  <c r="K251"/>
  <c r="J252"/>
  <c r="K252"/>
  <c r="J253"/>
  <c r="K253"/>
  <c r="L253"/>
  <c r="J254"/>
  <c r="K254"/>
  <c r="J255"/>
  <c r="K255"/>
  <c r="J256"/>
  <c r="K256"/>
  <c r="J257"/>
  <c r="K257"/>
  <c r="L257"/>
  <c r="J258"/>
  <c r="K258"/>
  <c r="J259"/>
  <c r="K259"/>
  <c r="J260"/>
  <c r="K260"/>
  <c r="J261"/>
  <c r="K261"/>
  <c r="L261"/>
  <c r="J262"/>
  <c r="K262"/>
  <c r="J263"/>
  <c r="K263"/>
  <c r="J264"/>
  <c r="K264"/>
  <c r="J265"/>
  <c r="K265"/>
  <c r="L265"/>
  <c r="J266"/>
  <c r="K266"/>
  <c r="J267"/>
  <c r="K267"/>
  <c r="J268"/>
  <c r="K268"/>
  <c r="J269"/>
  <c r="K269"/>
  <c r="L269"/>
  <c r="J270"/>
  <c r="K270"/>
  <c r="J271"/>
  <c r="K271"/>
  <c r="L271"/>
  <c r="J272"/>
  <c r="K272"/>
  <c r="J273"/>
  <c r="K273"/>
  <c r="L273"/>
  <c r="J274"/>
  <c r="K274"/>
  <c r="J275"/>
  <c r="K275"/>
  <c r="L275"/>
  <c r="J276"/>
  <c r="K276"/>
  <c r="L276"/>
  <c r="J277"/>
  <c r="K277"/>
  <c r="L277"/>
  <c r="J278"/>
  <c r="K278"/>
  <c r="L278"/>
  <c r="J279"/>
  <c r="K279"/>
  <c r="L279"/>
  <c r="J280"/>
  <c r="K280"/>
  <c r="L280"/>
  <c r="J281"/>
  <c r="K281"/>
  <c r="L281"/>
  <c r="J282"/>
  <c r="K282"/>
  <c r="L282"/>
  <c r="J283"/>
  <c r="K283"/>
  <c r="L283"/>
  <c r="J284"/>
  <c r="K284"/>
  <c r="L284"/>
  <c r="J285"/>
  <c r="K285"/>
  <c r="L285"/>
  <c r="J286"/>
  <c r="K286"/>
  <c r="L286"/>
  <c r="J287"/>
  <c r="K287"/>
  <c r="L287"/>
  <c r="J288"/>
  <c r="K288"/>
  <c r="L288"/>
  <c r="J289"/>
  <c r="K289"/>
  <c r="L289"/>
  <c r="J290"/>
  <c r="K290"/>
  <c r="L290"/>
  <c r="J291"/>
  <c r="K291"/>
  <c r="L291"/>
  <c r="J292"/>
  <c r="K292"/>
  <c r="L292"/>
  <c r="J293"/>
  <c r="K293"/>
  <c r="L293"/>
  <c r="J294"/>
  <c r="K294"/>
  <c r="L294"/>
  <c r="J295"/>
  <c r="K295"/>
  <c r="L295"/>
  <c r="J296"/>
  <c r="K296"/>
  <c r="L296"/>
  <c r="L3"/>
  <c r="K3"/>
  <c r="J3"/>
  <c r="D296"/>
  <c r="C296"/>
  <c r="B296"/>
  <c r="D295"/>
  <c r="C295"/>
  <c r="B295"/>
  <c r="D294"/>
  <c r="C294"/>
  <c r="B294"/>
  <c r="D293"/>
  <c r="C293"/>
  <c r="B293"/>
  <c r="D292"/>
  <c r="C292"/>
  <c r="B292"/>
  <c r="D291"/>
  <c r="C291"/>
  <c r="B291"/>
  <c r="D290"/>
  <c r="C290"/>
  <c r="B290"/>
  <c r="D289"/>
  <c r="C289"/>
  <c r="B289"/>
  <c r="D288"/>
  <c r="C288"/>
  <c r="B288"/>
  <c r="D287"/>
  <c r="C287"/>
  <c r="B287"/>
  <c r="D286"/>
  <c r="C286"/>
  <c r="B286"/>
  <c r="D285"/>
  <c r="C285"/>
  <c r="B285"/>
  <c r="D284"/>
  <c r="C284"/>
  <c r="B284"/>
  <c r="D283"/>
  <c r="C283"/>
  <c r="B283"/>
  <c r="D282"/>
  <c r="C282"/>
  <c r="B282"/>
  <c r="D281"/>
  <c r="C281"/>
  <c r="B281"/>
  <c r="D280"/>
  <c r="C280"/>
  <c r="B280"/>
  <c r="D279"/>
  <c r="C279"/>
  <c r="B279"/>
  <c r="D278"/>
  <c r="C278"/>
  <c r="B278"/>
  <c r="D277"/>
  <c r="C277"/>
  <c r="B277"/>
  <c r="D276"/>
  <c r="C276"/>
  <c r="B276"/>
  <c r="D275"/>
  <c r="C275"/>
  <c r="B275"/>
  <c r="D274"/>
  <c r="C274"/>
  <c r="B274"/>
  <c r="D273"/>
  <c r="C273"/>
  <c r="B273"/>
  <c r="D272"/>
  <c r="C272"/>
  <c r="B272"/>
  <c r="D271"/>
  <c r="C271"/>
  <c r="B271"/>
  <c r="D270"/>
  <c r="C270"/>
  <c r="B270"/>
  <c r="D269"/>
  <c r="C269"/>
  <c r="B269"/>
  <c r="D268"/>
  <c r="C268"/>
  <c r="B268"/>
  <c r="D267"/>
  <c r="C267"/>
  <c r="B267"/>
  <c r="D266"/>
  <c r="C266"/>
  <c r="B266"/>
  <c r="D265"/>
  <c r="C265"/>
  <c r="B265"/>
  <c r="D264"/>
  <c r="C264"/>
  <c r="B264"/>
  <c r="D263"/>
  <c r="C263"/>
  <c r="B263"/>
  <c r="D262"/>
  <c r="C262"/>
  <c r="B262"/>
  <c r="D261"/>
  <c r="C261"/>
  <c r="B261"/>
  <c r="D260"/>
  <c r="C260"/>
  <c r="B260"/>
  <c r="D259"/>
  <c r="C259"/>
  <c r="B259"/>
  <c r="D258"/>
  <c r="C258"/>
  <c r="B258"/>
  <c r="D257"/>
  <c r="C257"/>
  <c r="B257"/>
  <c r="D256"/>
  <c r="C256"/>
  <c r="B256"/>
  <c r="D255"/>
  <c r="C255"/>
  <c r="B255"/>
  <c r="D254"/>
  <c r="C254"/>
  <c r="B254"/>
  <c r="D253"/>
  <c r="C253"/>
  <c r="B253"/>
  <c r="D252"/>
  <c r="C252"/>
  <c r="B252"/>
  <c r="D251"/>
  <c r="C251"/>
  <c r="B251"/>
  <c r="D250"/>
  <c r="C250"/>
  <c r="B250"/>
  <c r="D249"/>
  <c r="C249"/>
  <c r="B249"/>
  <c r="D248"/>
  <c r="C248"/>
  <c r="B248"/>
  <c r="D247"/>
  <c r="C247"/>
  <c r="B247"/>
  <c r="D246"/>
  <c r="C246"/>
  <c r="B246"/>
  <c r="D245"/>
  <c r="C245"/>
  <c r="B245"/>
  <c r="D244"/>
  <c r="C244"/>
  <c r="B244"/>
  <c r="D243"/>
  <c r="C243"/>
  <c r="B243"/>
  <c r="D242"/>
  <c r="C242"/>
  <c r="B242"/>
  <c r="D241"/>
  <c r="C241"/>
  <c r="B241"/>
  <c r="D240"/>
  <c r="C240"/>
  <c r="B240"/>
  <c r="D239"/>
  <c r="C239"/>
  <c r="B239"/>
  <c r="D238"/>
  <c r="C238"/>
  <c r="B238"/>
  <c r="D237"/>
  <c r="C237"/>
  <c r="B237"/>
  <c r="D236"/>
  <c r="C236"/>
  <c r="B236"/>
  <c r="D235"/>
  <c r="C235"/>
  <c r="B235"/>
  <c r="D234"/>
  <c r="C234"/>
  <c r="B234"/>
  <c r="D233"/>
  <c r="C233"/>
  <c r="B233"/>
  <c r="D232"/>
  <c r="C232"/>
  <c r="B232"/>
  <c r="D231"/>
  <c r="C231"/>
  <c r="B231"/>
  <c r="D230"/>
  <c r="C230"/>
  <c r="B230"/>
  <c r="D229"/>
  <c r="C229"/>
  <c r="B229"/>
  <c r="D228"/>
  <c r="C228"/>
  <c r="B228"/>
  <c r="D227"/>
  <c r="C227"/>
  <c r="B227"/>
  <c r="D226"/>
  <c r="C226"/>
  <c r="B226"/>
  <c r="D225"/>
  <c r="C225"/>
  <c r="B225"/>
  <c r="D224"/>
  <c r="C224"/>
  <c r="B224"/>
  <c r="D223"/>
  <c r="C223"/>
  <c r="B223"/>
  <c r="D222"/>
  <c r="C222"/>
  <c r="B222"/>
  <c r="D221"/>
  <c r="C221"/>
  <c r="B221"/>
  <c r="D220"/>
  <c r="C220"/>
  <c r="B220"/>
  <c r="D219"/>
  <c r="C219"/>
  <c r="B219"/>
  <c r="D218"/>
  <c r="C218"/>
  <c r="B218"/>
  <c r="D217"/>
  <c r="C217"/>
  <c r="B217"/>
  <c r="D216"/>
  <c r="C216"/>
  <c r="B216"/>
  <c r="D215"/>
  <c r="C215"/>
  <c r="B215"/>
  <c r="D214"/>
  <c r="C214"/>
  <c r="B214"/>
  <c r="D213"/>
  <c r="C213"/>
  <c r="B213"/>
  <c r="D212"/>
  <c r="C212"/>
  <c r="B212"/>
  <c r="D211"/>
  <c r="C211"/>
  <c r="B211"/>
  <c r="D210"/>
  <c r="C210"/>
  <c r="B210"/>
  <c r="D209"/>
  <c r="C209"/>
  <c r="B209"/>
  <c r="D208"/>
  <c r="C208"/>
  <c r="B208"/>
  <c r="D207"/>
  <c r="C207"/>
  <c r="B207"/>
  <c r="D206"/>
  <c r="C206"/>
  <c r="B206"/>
  <c r="D205"/>
  <c r="C205"/>
  <c r="B205"/>
  <c r="D204"/>
  <c r="C204"/>
  <c r="B204"/>
  <c r="D203"/>
  <c r="C203"/>
  <c r="B203"/>
  <c r="D202"/>
  <c r="C202"/>
  <c r="B202"/>
  <c r="D201"/>
  <c r="C201"/>
  <c r="B201"/>
  <c r="D200"/>
  <c r="C200"/>
  <c r="B200"/>
  <c r="D199"/>
  <c r="C199"/>
  <c r="B199"/>
  <c r="D198"/>
  <c r="C198"/>
  <c r="B198"/>
  <c r="D197"/>
  <c r="C197"/>
  <c r="B197"/>
  <c r="D196"/>
  <c r="C196"/>
  <c r="B196"/>
  <c r="D195"/>
  <c r="C195"/>
  <c r="B195"/>
  <c r="D194"/>
  <c r="C194"/>
  <c r="B194"/>
  <c r="D193"/>
  <c r="C193"/>
  <c r="B193"/>
  <c r="D192"/>
  <c r="C192"/>
  <c r="B192"/>
  <c r="D191"/>
  <c r="C191"/>
  <c r="B191"/>
  <c r="D190"/>
  <c r="C190"/>
  <c r="B190"/>
  <c r="D189"/>
  <c r="C189"/>
  <c r="B189"/>
  <c r="D188"/>
  <c r="C188"/>
  <c r="B188"/>
  <c r="D187"/>
  <c r="C187"/>
  <c r="B187"/>
  <c r="D186"/>
  <c r="C186"/>
  <c r="B186"/>
  <c r="D185"/>
  <c r="C185"/>
  <c r="B185"/>
  <c r="D184"/>
  <c r="C184"/>
  <c r="B184"/>
  <c r="D183"/>
  <c r="C183"/>
  <c r="B183"/>
  <c r="D182"/>
  <c r="C182"/>
  <c r="B182"/>
  <c r="D181"/>
  <c r="C181"/>
  <c r="B181"/>
  <c r="D180"/>
  <c r="C180"/>
  <c r="B180"/>
  <c r="D179"/>
  <c r="C179"/>
  <c r="B179"/>
  <c r="D178"/>
  <c r="C178"/>
  <c r="B178"/>
  <c r="D177"/>
  <c r="C177"/>
  <c r="B177"/>
  <c r="D176"/>
  <c r="C176"/>
  <c r="B176"/>
  <c r="D175"/>
  <c r="C175"/>
  <c r="B175"/>
  <c r="D174"/>
  <c r="C174"/>
  <c r="B174"/>
  <c r="D173"/>
  <c r="C173"/>
  <c r="B173"/>
  <c r="D172"/>
  <c r="C172"/>
  <c r="B172"/>
  <c r="D171"/>
  <c r="C171"/>
  <c r="B171"/>
  <c r="D170"/>
  <c r="C170"/>
  <c r="B170"/>
  <c r="D169"/>
  <c r="C169"/>
  <c r="B169"/>
  <c r="D168"/>
  <c r="C168"/>
  <c r="B168"/>
  <c r="D167"/>
  <c r="C167"/>
  <c r="B167"/>
  <c r="D166"/>
  <c r="C166"/>
  <c r="B166"/>
  <c r="D165"/>
  <c r="C165"/>
  <c r="B165"/>
  <c r="D164"/>
  <c r="C164"/>
  <c r="B164"/>
  <c r="D163"/>
  <c r="C163"/>
  <c r="B163"/>
  <c r="D162"/>
  <c r="C162"/>
  <c r="B162"/>
  <c r="D161"/>
  <c r="C161"/>
  <c r="B161"/>
  <c r="D160"/>
  <c r="C160"/>
  <c r="B160"/>
  <c r="D159"/>
  <c r="C159"/>
  <c r="B159"/>
  <c r="D158"/>
  <c r="C158"/>
  <c r="B158"/>
  <c r="D157"/>
  <c r="C157"/>
  <c r="B157"/>
  <c r="D156"/>
  <c r="C156"/>
  <c r="B156"/>
  <c r="D155"/>
  <c r="C155"/>
  <c r="B155"/>
  <c r="D154"/>
  <c r="C154"/>
  <c r="B154"/>
  <c r="D153"/>
  <c r="C153"/>
  <c r="B153"/>
  <c r="D152"/>
  <c r="C152"/>
  <c r="B152"/>
  <c r="D151"/>
  <c r="C151"/>
  <c r="B151"/>
  <c r="D150"/>
  <c r="C150"/>
  <c r="B150"/>
  <c r="D149"/>
  <c r="C149"/>
  <c r="B149"/>
  <c r="D148"/>
  <c r="C148"/>
  <c r="B148"/>
  <c r="D147"/>
  <c r="C147"/>
  <c r="B147"/>
  <c r="D146"/>
  <c r="C146"/>
  <c r="B146"/>
  <c r="D145"/>
  <c r="C145"/>
  <c r="B145"/>
  <c r="D144"/>
  <c r="C144"/>
  <c r="B144"/>
  <c r="D143"/>
  <c r="C143"/>
  <c r="B143"/>
  <c r="D142"/>
  <c r="C142"/>
  <c r="B142"/>
  <c r="D141"/>
  <c r="C141"/>
  <c r="B141"/>
  <c r="D140"/>
  <c r="C140"/>
  <c r="B140"/>
  <c r="D139"/>
  <c r="C139"/>
  <c r="B139"/>
  <c r="D138"/>
  <c r="C138"/>
  <c r="B138"/>
  <c r="D137"/>
  <c r="C137"/>
  <c r="B137"/>
  <c r="D136"/>
  <c r="C136"/>
  <c r="B136"/>
  <c r="D135"/>
  <c r="C135"/>
  <c r="B135"/>
  <c r="D134"/>
  <c r="C134"/>
  <c r="B134"/>
  <c r="D133"/>
  <c r="C133"/>
  <c r="B133"/>
  <c r="D132"/>
  <c r="C132"/>
  <c r="B132"/>
  <c r="D131"/>
  <c r="C131"/>
  <c r="B131"/>
  <c r="D130"/>
  <c r="C130"/>
  <c r="B130"/>
  <c r="D129"/>
  <c r="C129"/>
  <c r="B129"/>
  <c r="D128"/>
  <c r="C128"/>
  <c r="B128"/>
  <c r="D127"/>
  <c r="C127"/>
  <c r="B127"/>
  <c r="D126"/>
  <c r="C126"/>
  <c r="B126"/>
  <c r="D125"/>
  <c r="C125"/>
  <c r="B125"/>
  <c r="D124"/>
  <c r="C124"/>
  <c r="B124"/>
  <c r="D123"/>
  <c r="C123"/>
  <c r="B123"/>
  <c r="D122"/>
  <c r="C122"/>
  <c r="B122"/>
  <c r="D121"/>
  <c r="C121"/>
  <c r="B121"/>
  <c r="D120"/>
  <c r="C120"/>
  <c r="B120"/>
  <c r="D119"/>
  <c r="C119"/>
  <c r="B119"/>
  <c r="D118"/>
  <c r="C118"/>
  <c r="B118"/>
  <c r="D117"/>
  <c r="C117"/>
  <c r="B117"/>
  <c r="D116"/>
  <c r="C116"/>
  <c r="B116"/>
  <c r="D115"/>
  <c r="C115"/>
  <c r="B115"/>
  <c r="D114"/>
  <c r="C114"/>
  <c r="B114"/>
  <c r="D113"/>
  <c r="C113"/>
  <c r="B113"/>
  <c r="D112"/>
  <c r="C112"/>
  <c r="B112"/>
  <c r="D111"/>
  <c r="C111"/>
  <c r="B111"/>
  <c r="D110"/>
  <c r="C110"/>
  <c r="B110"/>
  <c r="D109"/>
  <c r="C109"/>
  <c r="B109"/>
  <c r="D108"/>
  <c r="C108"/>
  <c r="B108"/>
  <c r="D107"/>
  <c r="C107"/>
  <c r="B107"/>
  <c r="D106"/>
  <c r="C106"/>
  <c r="B106"/>
  <c r="D105"/>
  <c r="C105"/>
  <c r="B105"/>
  <c r="D104"/>
  <c r="C104"/>
  <c r="B104"/>
  <c r="D103"/>
  <c r="C103"/>
  <c r="B103"/>
  <c r="D102"/>
  <c r="C102"/>
  <c r="B102"/>
  <c r="D101"/>
  <c r="C101"/>
  <c r="B101"/>
  <c r="D100"/>
  <c r="C100"/>
  <c r="B100"/>
  <c r="D99"/>
  <c r="C99"/>
  <c r="B99"/>
  <c r="D98"/>
  <c r="C98"/>
  <c r="B98"/>
  <c r="D97"/>
  <c r="C97"/>
  <c r="B97"/>
  <c r="D96"/>
  <c r="C96"/>
  <c r="B96"/>
  <c r="D95"/>
  <c r="C95"/>
  <c r="B95"/>
  <c r="D94"/>
  <c r="C94"/>
  <c r="B94"/>
  <c r="D93"/>
  <c r="C93"/>
  <c r="B93"/>
  <c r="D92"/>
  <c r="C92"/>
  <c r="B92"/>
  <c r="D91"/>
  <c r="C91"/>
  <c r="B91"/>
  <c r="D90"/>
  <c r="C90"/>
  <c r="B90"/>
  <c r="D89"/>
  <c r="C89"/>
  <c r="B89"/>
  <c r="D88"/>
  <c r="C88"/>
  <c r="B88"/>
  <c r="D87"/>
  <c r="C87"/>
  <c r="B87"/>
  <c r="D86"/>
  <c r="C86"/>
  <c r="B86"/>
  <c r="D85"/>
  <c r="C85"/>
  <c r="B85"/>
  <c r="D84"/>
  <c r="C84"/>
  <c r="B84"/>
  <c r="D83"/>
  <c r="C83"/>
  <c r="B83"/>
  <c r="D82"/>
  <c r="C82"/>
  <c r="B82"/>
  <c r="D81"/>
  <c r="C81"/>
  <c r="B81"/>
  <c r="D80"/>
  <c r="C80"/>
  <c r="B80"/>
  <c r="D79"/>
  <c r="C79"/>
  <c r="B79"/>
  <c r="D78"/>
  <c r="C78"/>
  <c r="B78"/>
  <c r="D77"/>
  <c r="C77"/>
  <c r="B77"/>
  <c r="D76"/>
  <c r="C76"/>
  <c r="B76"/>
  <c r="D75"/>
  <c r="C75"/>
  <c r="B75"/>
  <c r="D74"/>
  <c r="C74"/>
  <c r="B74"/>
  <c r="D73"/>
  <c r="C73"/>
  <c r="B73"/>
  <c r="D72"/>
  <c r="C72"/>
  <c r="B72"/>
  <c r="D71"/>
  <c r="C71"/>
  <c r="B71"/>
  <c r="D70"/>
  <c r="C70"/>
  <c r="B70"/>
  <c r="D69"/>
  <c r="C69"/>
  <c r="B69"/>
  <c r="D68"/>
  <c r="C68"/>
  <c r="B68"/>
  <c r="D67"/>
  <c r="C67"/>
  <c r="B67"/>
  <c r="D66"/>
  <c r="C66"/>
  <c r="B66"/>
  <c r="D65"/>
  <c r="C65"/>
  <c r="B65"/>
  <c r="D64"/>
  <c r="C64"/>
  <c r="B64"/>
  <c r="D63"/>
  <c r="C63"/>
  <c r="B63"/>
  <c r="D62"/>
  <c r="C62"/>
  <c r="B62"/>
  <c r="D61"/>
  <c r="C61"/>
  <c r="B61"/>
  <c r="D60"/>
  <c r="C60"/>
  <c r="B60"/>
  <c r="D59"/>
  <c r="C59"/>
  <c r="B59"/>
  <c r="D58"/>
  <c r="C58"/>
  <c r="B58"/>
  <c r="D57"/>
  <c r="C57"/>
  <c r="B57"/>
  <c r="D56"/>
  <c r="C56"/>
  <c r="B56"/>
  <c r="D55"/>
  <c r="C55"/>
  <c r="B55"/>
  <c r="D54"/>
  <c r="C54"/>
  <c r="B54"/>
  <c r="D53"/>
  <c r="C53"/>
  <c r="B53"/>
  <c r="D52"/>
  <c r="C52"/>
  <c r="B52"/>
  <c r="D51"/>
  <c r="C51"/>
  <c r="B51"/>
  <c r="D50"/>
  <c r="C50"/>
  <c r="B50"/>
  <c r="D49"/>
  <c r="C49"/>
  <c r="B49"/>
  <c r="D48"/>
  <c r="C48"/>
  <c r="B48"/>
  <c r="D47"/>
  <c r="C47"/>
  <c r="B47"/>
  <c r="D46"/>
  <c r="C46"/>
  <c r="B46"/>
  <c r="D45"/>
  <c r="C45"/>
  <c r="B45"/>
  <c r="D44"/>
  <c r="C44"/>
  <c r="B44"/>
  <c r="D43"/>
  <c r="C43"/>
  <c r="B43"/>
  <c r="D42"/>
  <c r="C42"/>
  <c r="B42"/>
  <c r="D41"/>
  <c r="C41"/>
  <c r="B41"/>
  <c r="D40"/>
  <c r="C40"/>
  <c r="B40"/>
  <c r="D39"/>
  <c r="C39"/>
  <c r="B39"/>
  <c r="D38"/>
  <c r="C38"/>
  <c r="B38"/>
  <c r="D37"/>
  <c r="C37"/>
  <c r="B37"/>
  <c r="D36"/>
  <c r="C36"/>
  <c r="B36"/>
  <c r="D35"/>
  <c r="C35"/>
  <c r="B35"/>
  <c r="D34"/>
  <c r="C34"/>
  <c r="B34"/>
  <c r="D33"/>
  <c r="C33"/>
  <c r="B33"/>
  <c r="D32"/>
  <c r="C32"/>
  <c r="B32"/>
  <c r="D31"/>
  <c r="C31"/>
  <c r="B31"/>
  <c r="D30"/>
  <c r="C30"/>
  <c r="B30"/>
  <c r="D29"/>
  <c r="C29"/>
  <c r="B29"/>
  <c r="D28"/>
  <c r="C28"/>
  <c r="B28"/>
  <c r="D27"/>
  <c r="C27"/>
  <c r="B27"/>
  <c r="D26"/>
  <c r="C26"/>
  <c r="B26"/>
  <c r="D25"/>
  <c r="C25"/>
  <c r="B25"/>
  <c r="D24"/>
  <c r="C24"/>
  <c r="B24"/>
  <c r="D23"/>
  <c r="C23"/>
  <c r="B23"/>
  <c r="D22"/>
  <c r="C22"/>
  <c r="B22"/>
  <c r="D21"/>
  <c r="C21"/>
  <c r="B21"/>
  <c r="D20"/>
  <c r="C20"/>
  <c r="B20"/>
  <c r="D19"/>
  <c r="C19"/>
  <c r="B19"/>
  <c r="D18"/>
  <c r="C18"/>
  <c r="B18"/>
  <c r="D17"/>
  <c r="C17"/>
  <c r="B17"/>
  <c r="D16"/>
  <c r="C16"/>
  <c r="B16"/>
  <c r="D15"/>
  <c r="C15"/>
  <c r="B15"/>
  <c r="D14"/>
  <c r="C14"/>
  <c r="B14"/>
  <c r="D13"/>
  <c r="C13"/>
  <c r="B13"/>
  <c r="D12"/>
  <c r="C12"/>
  <c r="B12"/>
  <c r="D11"/>
  <c r="C11"/>
  <c r="B11"/>
  <c r="D10"/>
  <c r="C10"/>
  <c r="B10"/>
  <c r="D9"/>
  <c r="C9"/>
  <c r="B9"/>
  <c r="D8"/>
  <c r="C8"/>
  <c r="B8"/>
  <c r="D7"/>
  <c r="C7"/>
  <c r="B7"/>
  <c r="D6"/>
  <c r="C6"/>
  <c r="B6"/>
  <c r="D5"/>
  <c r="C5"/>
  <c r="B5"/>
  <c r="D4"/>
  <c r="C4"/>
  <c r="B4"/>
  <c r="D3"/>
  <c r="C3"/>
  <c r="B3"/>
  <c r="R5" i="2"/>
  <c r="R6" s="1"/>
  <c r="R7" s="1"/>
  <c r="R8" s="1"/>
  <c r="R9" s="1"/>
  <c r="R10" s="1"/>
  <c r="R11" s="1"/>
  <c r="R12" s="1"/>
  <c r="R13" s="1"/>
  <c r="R14" s="1"/>
  <c r="R15" s="1"/>
  <c r="R16" s="1"/>
  <c r="R17" s="1"/>
  <c r="R18" s="1"/>
  <c r="R19" s="1"/>
  <c r="R20" s="1"/>
  <c r="R21" s="1"/>
  <c r="R22" s="1"/>
  <c r="R23" s="1"/>
  <c r="R24" s="1"/>
  <c r="R25" s="1"/>
  <c r="R26" s="1"/>
  <c r="R27" s="1"/>
  <c r="R28" s="1"/>
  <c r="R29" s="1"/>
  <c r="R30" s="1"/>
  <c r="R31" s="1"/>
  <c r="R32" s="1"/>
  <c r="R33" s="1"/>
  <c r="R34" s="1"/>
  <c r="R35" s="1"/>
  <c r="R36" s="1"/>
  <c r="R37" s="1"/>
  <c r="R38" s="1"/>
  <c r="R39" s="1"/>
  <c r="R40" s="1"/>
  <c r="R41" s="1"/>
  <c r="R42" s="1"/>
  <c r="R43" s="1"/>
  <c r="R44" s="1"/>
  <c r="R45" s="1"/>
  <c r="R46" s="1"/>
  <c r="R47" s="1"/>
  <c r="R48" s="1"/>
  <c r="R49" s="1"/>
  <c r="R50" s="1"/>
  <c r="R51" s="1"/>
  <c r="R52" s="1"/>
  <c r="R53" s="1"/>
  <c r="R54" s="1"/>
  <c r="R55" s="1"/>
  <c r="R56" s="1"/>
  <c r="R57" s="1"/>
  <c r="R58" s="1"/>
  <c r="R59" s="1"/>
  <c r="R60" s="1"/>
  <c r="R61" s="1"/>
  <c r="R62" s="1"/>
  <c r="R63" s="1"/>
  <c r="R64" s="1"/>
  <c r="R65" s="1"/>
  <c r="R66" s="1"/>
  <c r="R67" s="1"/>
  <c r="R68" s="1"/>
  <c r="R69" s="1"/>
  <c r="R70" s="1"/>
  <c r="R71" s="1"/>
  <c r="R72" s="1"/>
  <c r="R73" s="1"/>
  <c r="R74" s="1"/>
  <c r="R75" s="1"/>
  <c r="R76" s="1"/>
  <c r="R77" s="1"/>
  <c r="R78" s="1"/>
  <c r="R79" s="1"/>
  <c r="R80" s="1"/>
  <c r="R81" s="1"/>
  <c r="R82" s="1"/>
  <c r="R83" s="1"/>
  <c r="R84" s="1"/>
  <c r="R85" s="1"/>
  <c r="R86" s="1"/>
  <c r="R87" s="1"/>
  <c r="R88" s="1"/>
  <c r="R89" s="1"/>
  <c r="R90" s="1"/>
  <c r="R91" s="1"/>
  <c r="R92" s="1"/>
  <c r="R93" s="1"/>
  <c r="R94" s="1"/>
  <c r="R95" s="1"/>
  <c r="R96" s="1"/>
  <c r="R97" s="1"/>
  <c r="R98" s="1"/>
  <c r="R99" s="1"/>
  <c r="R100" s="1"/>
  <c r="R101" s="1"/>
  <c r="R102" s="1"/>
  <c r="R103" s="1"/>
  <c r="R104" s="1"/>
  <c r="R105" s="1"/>
  <c r="R106" s="1"/>
  <c r="R107" s="1"/>
  <c r="R108" s="1"/>
  <c r="R109" s="1"/>
  <c r="R110" s="1"/>
  <c r="R111" s="1"/>
  <c r="R112" s="1"/>
  <c r="R113" s="1"/>
  <c r="R114" s="1"/>
  <c r="R115" s="1"/>
  <c r="R116" s="1"/>
  <c r="R117" s="1"/>
  <c r="R118" s="1"/>
  <c r="R119" s="1"/>
  <c r="R120" s="1"/>
  <c r="R121" s="1"/>
  <c r="R122" s="1"/>
  <c r="R123" s="1"/>
  <c r="R124" s="1"/>
  <c r="R125" s="1"/>
  <c r="R126" s="1"/>
  <c r="R127" s="1"/>
  <c r="R128" s="1"/>
  <c r="R129" s="1"/>
  <c r="C9" l="1"/>
  <c r="C20" s="1"/>
  <c r="C21" s="1"/>
  <c r="S68"/>
  <c r="L267" i="4"/>
  <c r="L263"/>
  <c r="L259"/>
  <c r="L255"/>
  <c r="L251"/>
  <c r="L247"/>
  <c r="L243"/>
  <c r="L239"/>
  <c r="L235"/>
  <c r="L231"/>
  <c r="L227"/>
  <c r="L223"/>
  <c r="L219"/>
  <c r="L215"/>
  <c r="L211"/>
  <c r="L207"/>
  <c r="L203"/>
  <c r="L199"/>
  <c r="L195"/>
  <c r="L191"/>
  <c r="L187"/>
  <c r="L183"/>
  <c r="L179"/>
  <c r="L175"/>
  <c r="L171"/>
  <c r="L167"/>
  <c r="L163"/>
  <c r="L159"/>
  <c r="L155"/>
  <c r="L151"/>
  <c r="L147"/>
  <c r="L143"/>
  <c r="L139"/>
  <c r="L135"/>
  <c r="L131"/>
  <c r="L127"/>
  <c r="L123"/>
  <c r="L119"/>
  <c r="L115"/>
  <c r="L111"/>
  <c r="L107"/>
  <c r="L103"/>
  <c r="L99"/>
  <c r="L95"/>
  <c r="L88"/>
  <c r="L80"/>
  <c r="L72"/>
  <c r="L64"/>
  <c r="L56"/>
  <c r="L48"/>
  <c r="L40"/>
  <c r="L32"/>
  <c r="L24"/>
  <c r="L16"/>
  <c r="L274"/>
  <c r="L272"/>
  <c r="L270"/>
  <c r="L268"/>
  <c r="L266"/>
  <c r="L264"/>
  <c r="L262"/>
  <c r="L260"/>
  <c r="L258"/>
  <c r="L256"/>
  <c r="L254"/>
  <c r="L252"/>
  <c r="L250"/>
  <c r="L248"/>
  <c r="L246"/>
  <c r="L244"/>
  <c r="L242"/>
  <c r="L240"/>
  <c r="L238"/>
  <c r="L236"/>
  <c r="L234"/>
  <c r="L232"/>
  <c r="L230"/>
  <c r="L228"/>
  <c r="L226"/>
  <c r="L224"/>
  <c r="L222"/>
  <c r="L220"/>
  <c r="L218"/>
  <c r="L216"/>
  <c r="L214"/>
  <c r="L212"/>
  <c r="L210"/>
  <c r="L208"/>
  <c r="L206"/>
  <c r="L204"/>
  <c r="L202"/>
  <c r="L200"/>
  <c r="L198"/>
  <c r="L196"/>
  <c r="L194"/>
  <c r="L192"/>
  <c r="L190"/>
  <c r="L188"/>
  <c r="L186"/>
  <c r="L184"/>
  <c r="L182"/>
  <c r="L180"/>
  <c r="L178"/>
  <c r="L176"/>
  <c r="L174"/>
  <c r="L172"/>
  <c r="L170"/>
  <c r="L168"/>
  <c r="L166"/>
  <c r="L164"/>
  <c r="L162"/>
  <c r="L160"/>
  <c r="L158"/>
  <c r="L156"/>
  <c r="L154"/>
  <c r="L152"/>
  <c r="L150"/>
  <c r="L148"/>
  <c r="L146"/>
  <c r="L144"/>
  <c r="L142"/>
  <c r="L140"/>
  <c r="L138"/>
  <c r="L136"/>
  <c r="L134"/>
  <c r="L132"/>
  <c r="L130"/>
  <c r="L128"/>
  <c r="L126"/>
  <c r="L124"/>
  <c r="L122"/>
  <c r="L120"/>
  <c r="L118"/>
  <c r="L116"/>
  <c r="L114"/>
  <c r="L112"/>
  <c r="L110"/>
  <c r="L108"/>
  <c r="L106"/>
  <c r="L104"/>
  <c r="L102"/>
  <c r="L100"/>
  <c r="L98"/>
  <c r="L96"/>
  <c r="L94"/>
  <c r="L90"/>
  <c r="L86"/>
  <c r="L82"/>
  <c r="L78"/>
  <c r="L74"/>
  <c r="L70"/>
  <c r="L66"/>
  <c r="L62"/>
  <c r="L58"/>
  <c r="L54"/>
  <c r="L50"/>
  <c r="L46"/>
  <c r="L42"/>
  <c r="L38"/>
  <c r="L34"/>
  <c r="L30"/>
  <c r="L26"/>
  <c r="L22"/>
  <c r="L18"/>
  <c r="L4"/>
  <c r="S60" i="2"/>
  <c r="J5" i="5"/>
  <c r="S26" i="2"/>
  <c r="S10"/>
  <c r="S42"/>
  <c r="S3"/>
  <c r="S18"/>
  <c r="S34"/>
  <c r="S50"/>
  <c r="S6"/>
  <c r="S14"/>
  <c r="S22"/>
  <c r="S30"/>
  <c r="S38"/>
  <c r="S46"/>
  <c r="S56"/>
  <c r="S4"/>
  <c r="S8"/>
  <c r="S12"/>
  <c r="S16"/>
  <c r="S20"/>
  <c r="S24"/>
  <c r="S28"/>
  <c r="S32"/>
  <c r="S36"/>
  <c r="S40"/>
  <c r="S44"/>
  <c r="S48"/>
  <c r="S52"/>
  <c r="C10"/>
  <c r="C22" s="1"/>
  <c r="I12" i="5"/>
  <c r="I10"/>
  <c r="I11"/>
  <c r="I7"/>
  <c r="I5"/>
  <c r="I6"/>
  <c r="Q92" i="4"/>
  <c r="Q91"/>
  <c r="Q88"/>
  <c r="Q87"/>
  <c r="Q84"/>
  <c r="Q83"/>
  <c r="Q80"/>
  <c r="Q79"/>
  <c r="Q76"/>
  <c r="Q75"/>
  <c r="Q72"/>
  <c r="Q71"/>
  <c r="Q68"/>
  <c r="Q67"/>
  <c r="Q64"/>
  <c r="Q93"/>
  <c r="Q90"/>
  <c r="Q89"/>
  <c r="Q86"/>
  <c r="Q85"/>
  <c r="Q82"/>
  <c r="Q81"/>
  <c r="Q78"/>
  <c r="Q77"/>
  <c r="Q74"/>
  <c r="Q73"/>
  <c r="Q70"/>
  <c r="Q69"/>
  <c r="Q66"/>
  <c r="Q65"/>
  <c r="L7"/>
  <c r="L93"/>
  <c r="L91"/>
  <c r="L89"/>
  <c r="L87"/>
  <c r="L85"/>
  <c r="L83"/>
  <c r="L81"/>
  <c r="L79"/>
  <c r="L77"/>
  <c r="L75"/>
  <c r="L73"/>
  <c r="L71"/>
  <c r="L69"/>
  <c r="L67"/>
  <c r="L65"/>
  <c r="L63"/>
  <c r="L61"/>
  <c r="L59"/>
  <c r="L57"/>
  <c r="L55"/>
  <c r="L53"/>
  <c r="L51"/>
  <c r="L49"/>
  <c r="L47"/>
  <c r="L45"/>
  <c r="L43"/>
  <c r="L41"/>
  <c r="L39"/>
  <c r="L37"/>
  <c r="L35"/>
  <c r="L33"/>
  <c r="L31"/>
  <c r="L29"/>
  <c r="L27"/>
  <c r="L25"/>
  <c r="L23"/>
  <c r="L21"/>
  <c r="L19"/>
  <c r="L17"/>
  <c r="L15"/>
  <c r="L13"/>
  <c r="L9"/>
  <c r="L5"/>
  <c r="Q3"/>
  <c r="Q63"/>
  <c r="Q61"/>
  <c r="Q59"/>
  <c r="Q57"/>
  <c r="Q55"/>
  <c r="Q53"/>
  <c r="Q51"/>
  <c r="Q49"/>
  <c r="Q47"/>
  <c r="Q45"/>
  <c r="Q43"/>
  <c r="Q41"/>
  <c r="Q39"/>
  <c r="Q37"/>
  <c r="Q35"/>
  <c r="Q33"/>
  <c r="Q31"/>
  <c r="Q29"/>
  <c r="Q27"/>
  <c r="Q25"/>
  <c r="Q23"/>
  <c r="Q21"/>
  <c r="Q19"/>
  <c r="Q17"/>
  <c r="Q15"/>
  <c r="Q13"/>
  <c r="Q12"/>
  <c r="Q9"/>
  <c r="Q8"/>
  <c r="Q5"/>
  <c r="Q4"/>
  <c r="Q62"/>
  <c r="Q60"/>
  <c r="Q58"/>
  <c r="Q56"/>
  <c r="Q54"/>
  <c r="Q52"/>
  <c r="Q50"/>
  <c r="Q48"/>
  <c r="Q46"/>
  <c r="Q44"/>
  <c r="Q42"/>
  <c r="Q40"/>
  <c r="Q38"/>
  <c r="Q36"/>
  <c r="Q34"/>
  <c r="Q32"/>
  <c r="Q30"/>
  <c r="Q28"/>
  <c r="Q26"/>
  <c r="Q24"/>
  <c r="Q22"/>
  <c r="Q20"/>
  <c r="Q18"/>
  <c r="Q16"/>
  <c r="Q14"/>
  <c r="Q11"/>
  <c r="Q10"/>
  <c r="Q7"/>
  <c r="Q6"/>
  <c r="L12"/>
  <c r="L10"/>
  <c r="L8"/>
  <c r="L6"/>
  <c r="S54" i="2"/>
  <c r="S58"/>
  <c r="S62"/>
  <c r="S64"/>
  <c r="S72"/>
  <c r="S80"/>
  <c r="S100"/>
  <c r="S66"/>
  <c r="S70"/>
  <c r="S74"/>
  <c r="S76"/>
  <c r="S90"/>
  <c r="S78"/>
  <c r="S82"/>
  <c r="S86"/>
  <c r="S94"/>
  <c r="S108"/>
  <c r="S123"/>
  <c r="S84"/>
  <c r="S88"/>
  <c r="S92"/>
  <c r="S96"/>
  <c r="S104"/>
  <c r="S112"/>
  <c r="S115"/>
  <c r="S98"/>
  <c r="S102"/>
  <c r="S106"/>
  <c r="S110"/>
  <c r="S114"/>
  <c r="S119"/>
  <c r="S127"/>
  <c r="S5"/>
  <c r="S7"/>
  <c r="S9"/>
  <c r="S11"/>
  <c r="S13"/>
  <c r="S15"/>
  <c r="S17"/>
  <c r="S19"/>
  <c r="S21"/>
  <c r="S23"/>
  <c r="S25"/>
  <c r="S27"/>
  <c r="S29"/>
  <c r="S31"/>
  <c r="S33"/>
  <c r="S35"/>
  <c r="S37"/>
  <c r="S39"/>
  <c r="S41"/>
  <c r="S43"/>
  <c r="S45"/>
  <c r="S47"/>
  <c r="S49"/>
  <c r="S51"/>
  <c r="S53"/>
  <c r="S55"/>
  <c r="S57"/>
  <c r="S59"/>
  <c r="S61"/>
  <c r="S63"/>
  <c r="S65"/>
  <c r="S67"/>
  <c r="S69"/>
  <c r="S71"/>
  <c r="S73"/>
  <c r="S75"/>
  <c r="S77"/>
  <c r="S79"/>
  <c r="S81"/>
  <c r="S83"/>
  <c r="S85"/>
  <c r="S87"/>
  <c r="S89"/>
  <c r="S91"/>
  <c r="S93"/>
  <c r="S95"/>
  <c r="S97"/>
  <c r="S99"/>
  <c r="S101"/>
  <c r="S103"/>
  <c r="S105"/>
  <c r="S107"/>
  <c r="S109"/>
  <c r="S111"/>
  <c r="S113"/>
  <c r="S117"/>
  <c r="S121"/>
  <c r="S125"/>
  <c r="R130"/>
  <c r="S129"/>
  <c r="S116"/>
  <c r="S118"/>
  <c r="S120"/>
  <c r="S122"/>
  <c r="S124"/>
  <c r="S126"/>
  <c r="S128"/>
  <c r="J6" i="5" l="1"/>
  <c r="J7" s="1"/>
  <c r="J8" s="1"/>
  <c r="J9" s="1"/>
  <c r="J10" s="1"/>
  <c r="J11" s="1"/>
  <c r="J12" s="1"/>
  <c r="J3" i="2"/>
  <c r="I3"/>
  <c r="J4"/>
  <c r="J5" s="1"/>
  <c r="J6" s="1"/>
  <c r="S3" i="4"/>
  <c r="R131" i="2"/>
  <c r="S130"/>
  <c r="C5" i="5" l="1"/>
  <c r="B5" i="2" s="1"/>
  <c r="D5" i="5"/>
  <c r="C5" i="2" s="1"/>
  <c r="B5" i="5"/>
  <c r="A5" i="2" s="1"/>
  <c r="K3"/>
  <c r="M3" s="1"/>
  <c r="N3" s="1"/>
  <c r="I4"/>
  <c r="I5" s="1"/>
  <c r="I6" s="1"/>
  <c r="I7" s="1"/>
  <c r="I8" s="1"/>
  <c r="I9" s="1"/>
  <c r="I10" s="1"/>
  <c r="I11" s="1"/>
  <c r="I12" s="1"/>
  <c r="I13" s="1"/>
  <c r="I14" s="1"/>
  <c r="I15" s="1"/>
  <c r="I16" s="1"/>
  <c r="I17" s="1"/>
  <c r="I18" s="1"/>
  <c r="J7"/>
  <c r="J8" s="1"/>
  <c r="R132"/>
  <c r="S131"/>
  <c r="U131" l="1"/>
  <c r="U124"/>
  <c r="U77"/>
  <c r="T74"/>
  <c r="T129"/>
  <c r="T102"/>
  <c r="T57"/>
  <c r="U54"/>
  <c r="U107"/>
  <c r="U93"/>
  <c r="T18"/>
  <c r="U72"/>
  <c r="T38"/>
  <c r="U38"/>
  <c r="T99"/>
  <c r="T123"/>
  <c r="U71"/>
  <c r="U55"/>
  <c r="U39"/>
  <c r="U23"/>
  <c r="U7"/>
  <c r="U121"/>
  <c r="U82"/>
  <c r="T20"/>
  <c r="T52"/>
  <c r="T84"/>
  <c r="T116"/>
  <c r="U44"/>
  <c r="U12"/>
  <c r="T45"/>
  <c r="T109"/>
  <c r="U78"/>
  <c r="T103"/>
  <c r="U105"/>
  <c r="U91"/>
  <c r="T50"/>
  <c r="U68"/>
  <c r="T46"/>
  <c r="T113"/>
  <c r="U46"/>
  <c r="U41"/>
  <c r="U96"/>
  <c r="T112"/>
  <c r="T37"/>
  <c r="U69"/>
  <c r="U5"/>
  <c r="T56"/>
  <c r="U40"/>
  <c r="U123"/>
  <c r="U115"/>
  <c r="U99"/>
  <c r="U116"/>
  <c r="U85"/>
  <c r="T114"/>
  <c r="T10"/>
  <c r="T33"/>
  <c r="T6"/>
  <c r="T70"/>
  <c r="T17"/>
  <c r="U6"/>
  <c r="T121"/>
  <c r="T127"/>
  <c r="U63"/>
  <c r="U47"/>
  <c r="U31"/>
  <c r="U15"/>
  <c r="U112"/>
  <c r="U84"/>
  <c r="U52"/>
  <c r="T36"/>
  <c r="T68"/>
  <c r="T100"/>
  <c r="T132"/>
  <c r="U28"/>
  <c r="T13"/>
  <c r="T77"/>
  <c r="T39"/>
  <c r="U127"/>
  <c r="U122"/>
  <c r="U110"/>
  <c r="T90"/>
  <c r="U73"/>
  <c r="U9"/>
  <c r="T48"/>
  <c r="U48"/>
  <c r="T78"/>
  <c r="T47"/>
  <c r="T9"/>
  <c r="U37"/>
  <c r="U88"/>
  <c r="T120"/>
  <c r="T53"/>
  <c r="U58"/>
  <c r="T4"/>
  <c r="U111"/>
  <c r="U103"/>
  <c r="U128"/>
  <c r="U120"/>
  <c r="U95"/>
  <c r="U89"/>
  <c r="U81"/>
  <c r="U102"/>
  <c r="T82"/>
  <c r="T98"/>
  <c r="U86"/>
  <c r="U64"/>
  <c r="T42"/>
  <c r="T106"/>
  <c r="U50"/>
  <c r="U62"/>
  <c r="T22"/>
  <c r="T54"/>
  <c r="T86"/>
  <c r="T118"/>
  <c r="U26"/>
  <c r="T81"/>
  <c r="T79"/>
  <c r="U74"/>
  <c r="U22"/>
  <c r="T25"/>
  <c r="T89"/>
  <c r="T63"/>
  <c r="T91"/>
  <c r="U75"/>
  <c r="U67"/>
  <c r="U59"/>
  <c r="U51"/>
  <c r="U43"/>
  <c r="U35"/>
  <c r="U27"/>
  <c r="U19"/>
  <c r="U11"/>
  <c r="U125"/>
  <c r="U104"/>
  <c r="U98"/>
  <c r="U76"/>
  <c r="U60"/>
  <c r="T12"/>
  <c r="T28"/>
  <c r="T44"/>
  <c r="T60"/>
  <c r="T76"/>
  <c r="T92"/>
  <c r="T108"/>
  <c r="T124"/>
  <c r="U66"/>
  <c r="U36"/>
  <c r="U20"/>
  <c r="U4"/>
  <c r="T29"/>
  <c r="T61"/>
  <c r="T93"/>
  <c r="T125"/>
  <c r="T7"/>
  <c r="T71"/>
  <c r="T107"/>
  <c r="T67"/>
  <c r="T35"/>
  <c r="U113"/>
  <c r="U97"/>
  <c r="U129"/>
  <c r="U83"/>
  <c r="T66"/>
  <c r="T97"/>
  <c r="U90"/>
  <c r="T26"/>
  <c r="T14"/>
  <c r="T94"/>
  <c r="T41"/>
  <c r="T3"/>
  <c r="P3" s="1"/>
  <c r="U57"/>
  <c r="U25"/>
  <c r="U100"/>
  <c r="T16"/>
  <c r="T80"/>
  <c r="U16"/>
  <c r="T101"/>
  <c r="T87"/>
  <c r="T115"/>
  <c r="T49"/>
  <c r="T59"/>
  <c r="U53"/>
  <c r="U21"/>
  <c r="U114"/>
  <c r="T24"/>
  <c r="T88"/>
  <c r="U8"/>
  <c r="T117"/>
  <c r="T119"/>
  <c r="T51"/>
  <c r="T43"/>
  <c r="T83"/>
  <c r="U130"/>
  <c r="U119"/>
  <c r="U109"/>
  <c r="U101"/>
  <c r="U126"/>
  <c r="U118"/>
  <c r="T34"/>
  <c r="U87"/>
  <c r="U79"/>
  <c r="U94"/>
  <c r="U34"/>
  <c r="T130"/>
  <c r="U3"/>
  <c r="O3" s="1"/>
  <c r="U106"/>
  <c r="U70"/>
  <c r="T58"/>
  <c r="T122"/>
  <c r="U18"/>
  <c r="T65"/>
  <c r="T111"/>
  <c r="T30"/>
  <c r="T62"/>
  <c r="T126"/>
  <c r="U10"/>
  <c r="U14"/>
  <c r="T105"/>
  <c r="T95"/>
  <c r="T27"/>
  <c r="U65"/>
  <c r="U49"/>
  <c r="U33"/>
  <c r="U17"/>
  <c r="U117"/>
  <c r="U92"/>
  <c r="U56"/>
  <c r="T32"/>
  <c r="T64"/>
  <c r="T96"/>
  <c r="T128"/>
  <c r="U32"/>
  <c r="T5"/>
  <c r="T69"/>
  <c r="T23"/>
  <c r="T75"/>
  <c r="T19"/>
  <c r="T110"/>
  <c r="U42"/>
  <c r="T15"/>
  <c r="U30"/>
  <c r="T73"/>
  <c r="T31"/>
  <c r="T131"/>
  <c r="U61"/>
  <c r="U45"/>
  <c r="U29"/>
  <c r="U13"/>
  <c r="U108"/>
  <c r="U80"/>
  <c r="T8"/>
  <c r="T40"/>
  <c r="T72"/>
  <c r="T104"/>
  <c r="U24"/>
  <c r="T21"/>
  <c r="T85"/>
  <c r="T55"/>
  <c r="T11"/>
  <c r="K5"/>
  <c r="K4"/>
  <c r="L4" s="1"/>
  <c r="M4" s="1"/>
  <c r="N4" s="1"/>
  <c r="K6"/>
  <c r="K7"/>
  <c r="K8"/>
  <c r="J9"/>
  <c r="I19"/>
  <c r="R133"/>
  <c r="T133" s="1"/>
  <c r="S132"/>
  <c r="U132"/>
  <c r="P4" l="1"/>
  <c r="L5"/>
  <c r="M5" s="1"/>
  <c r="N5" s="1"/>
  <c r="O5" s="1"/>
  <c r="O4"/>
  <c r="J10"/>
  <c r="K9"/>
  <c r="I20"/>
  <c r="R134"/>
  <c r="T134" s="1"/>
  <c r="S133"/>
  <c r="U133"/>
  <c r="P5" l="1"/>
  <c r="L6"/>
  <c r="K10"/>
  <c r="J11"/>
  <c r="I21"/>
  <c r="R135"/>
  <c r="T135" s="1"/>
  <c r="S134"/>
  <c r="U134"/>
  <c r="M6" l="1"/>
  <c r="N6" s="1"/>
  <c r="L7"/>
  <c r="J12"/>
  <c r="K11"/>
  <c r="I22"/>
  <c r="R136"/>
  <c r="T136" s="1"/>
  <c r="S135"/>
  <c r="U135"/>
  <c r="M7" l="1"/>
  <c r="N7" s="1"/>
  <c r="L8"/>
  <c r="O6"/>
  <c r="P6"/>
  <c r="K12"/>
  <c r="J13"/>
  <c r="I23"/>
  <c r="R137"/>
  <c r="T137" s="1"/>
  <c r="S136"/>
  <c r="U136"/>
  <c r="O7" l="1"/>
  <c r="P7"/>
  <c r="M8"/>
  <c r="N8" s="1"/>
  <c r="L9"/>
  <c r="J14"/>
  <c r="K13"/>
  <c r="I24"/>
  <c r="R138"/>
  <c r="T138" s="1"/>
  <c r="S137"/>
  <c r="U137"/>
  <c r="P8" l="1"/>
  <c r="O8"/>
  <c r="M9"/>
  <c r="N9" s="1"/>
  <c r="L10"/>
  <c r="J15"/>
  <c r="K14"/>
  <c r="I25"/>
  <c r="R139"/>
  <c r="T139" s="1"/>
  <c r="S138"/>
  <c r="U138"/>
  <c r="M10" l="1"/>
  <c r="N10" s="1"/>
  <c r="L11"/>
  <c r="P9"/>
  <c r="O9"/>
  <c r="J16"/>
  <c r="K15"/>
  <c r="I26"/>
  <c r="R140"/>
  <c r="T140" s="1"/>
  <c r="S139"/>
  <c r="U139"/>
  <c r="P10" l="1"/>
  <c r="O10"/>
  <c r="M11"/>
  <c r="N11" s="1"/>
  <c r="L12"/>
  <c r="K16"/>
  <c r="J17"/>
  <c r="I27"/>
  <c r="R141"/>
  <c r="T141" s="1"/>
  <c r="S140"/>
  <c r="U140"/>
  <c r="O11" l="1"/>
  <c r="P11"/>
  <c r="M12"/>
  <c r="N12" s="1"/>
  <c r="L13"/>
  <c r="J18"/>
  <c r="K17"/>
  <c r="I28"/>
  <c r="R142"/>
  <c r="T142" s="1"/>
  <c r="S141"/>
  <c r="U141"/>
  <c r="M13" l="1"/>
  <c r="N13" s="1"/>
  <c r="L14"/>
  <c r="O12"/>
  <c r="P12"/>
  <c r="J19"/>
  <c r="K18"/>
  <c r="I29"/>
  <c r="R143"/>
  <c r="T143" s="1"/>
  <c r="S142"/>
  <c r="U142"/>
  <c r="O13" l="1"/>
  <c r="P13"/>
  <c r="M14"/>
  <c r="N14" s="1"/>
  <c r="L15"/>
  <c r="J20"/>
  <c r="K19"/>
  <c r="I30"/>
  <c r="R144"/>
  <c r="T144" s="1"/>
  <c r="S143"/>
  <c r="U143"/>
  <c r="O14" l="1"/>
  <c r="P14"/>
  <c r="M15"/>
  <c r="N15" s="1"/>
  <c r="L16"/>
  <c r="J21"/>
  <c r="K20"/>
  <c r="I31"/>
  <c r="R145"/>
  <c r="T145" s="1"/>
  <c r="S144"/>
  <c r="U144"/>
  <c r="M16" l="1"/>
  <c r="N16" s="1"/>
  <c r="L17"/>
  <c r="O15"/>
  <c r="P15"/>
  <c r="J22"/>
  <c r="K21"/>
  <c r="I32"/>
  <c r="R146"/>
  <c r="T146" s="1"/>
  <c r="S145"/>
  <c r="U145"/>
  <c r="O16" l="1"/>
  <c r="P16"/>
  <c r="M17"/>
  <c r="N17" s="1"/>
  <c r="L18"/>
  <c r="J23"/>
  <c r="K22"/>
  <c r="I33"/>
  <c r="R147"/>
  <c r="T147" s="1"/>
  <c r="S146"/>
  <c r="U146"/>
  <c r="P17" l="1"/>
  <c r="O17"/>
  <c r="M18"/>
  <c r="N18" s="1"/>
  <c r="L19"/>
  <c r="J24"/>
  <c r="K23"/>
  <c r="I34"/>
  <c r="R148"/>
  <c r="T148" s="1"/>
  <c r="S147"/>
  <c r="U147"/>
  <c r="M19" l="1"/>
  <c r="N19" s="1"/>
  <c r="L20"/>
  <c r="O18"/>
  <c r="P18"/>
  <c r="J25"/>
  <c r="K24"/>
  <c r="I35"/>
  <c r="R149"/>
  <c r="T149" s="1"/>
  <c r="S148"/>
  <c r="U148"/>
  <c r="P19" l="1"/>
  <c r="O19"/>
  <c r="M20"/>
  <c r="N20" s="1"/>
  <c r="L21"/>
  <c r="J26"/>
  <c r="K25"/>
  <c r="I36"/>
  <c r="R150"/>
  <c r="T150" s="1"/>
  <c r="S149"/>
  <c r="U149"/>
  <c r="O20" l="1"/>
  <c r="P20"/>
  <c r="M21"/>
  <c r="N21" s="1"/>
  <c r="L22"/>
  <c r="J27"/>
  <c r="K26"/>
  <c r="I37"/>
  <c r="R151"/>
  <c r="T151" s="1"/>
  <c r="S150"/>
  <c r="U150"/>
  <c r="M22" l="1"/>
  <c r="N22" s="1"/>
  <c r="L23"/>
  <c r="O21"/>
  <c r="P21"/>
  <c r="J28"/>
  <c r="K27"/>
  <c r="I38"/>
  <c r="R152"/>
  <c r="T152" s="1"/>
  <c r="S151"/>
  <c r="U151"/>
  <c r="P22" l="1"/>
  <c r="O22"/>
  <c r="M23"/>
  <c r="N23" s="1"/>
  <c r="L24"/>
  <c r="J29"/>
  <c r="K28"/>
  <c r="I39"/>
  <c r="R153"/>
  <c r="T153" s="1"/>
  <c r="S152"/>
  <c r="U152"/>
  <c r="P23" l="1"/>
  <c r="O23"/>
  <c r="M24"/>
  <c r="N24" s="1"/>
  <c r="L25"/>
  <c r="J30"/>
  <c r="K29"/>
  <c r="I40"/>
  <c r="R154"/>
  <c r="T154" s="1"/>
  <c r="S153"/>
  <c r="U153"/>
  <c r="M25" l="1"/>
  <c r="N25" s="1"/>
  <c r="L26"/>
  <c r="P24"/>
  <c r="O24"/>
  <c r="J31"/>
  <c r="K30"/>
  <c r="I41"/>
  <c r="R155"/>
  <c r="T155" s="1"/>
  <c r="S154"/>
  <c r="U154"/>
  <c r="O25" l="1"/>
  <c r="P25"/>
  <c r="M26"/>
  <c r="N26" s="1"/>
  <c r="L27"/>
  <c r="J32"/>
  <c r="K31"/>
  <c r="I42"/>
  <c r="R156"/>
  <c r="T156" s="1"/>
  <c r="S155"/>
  <c r="U155"/>
  <c r="P26" l="1"/>
  <c r="O26"/>
  <c r="M27"/>
  <c r="N27" s="1"/>
  <c r="L28"/>
  <c r="J33"/>
  <c r="K32"/>
  <c r="I43"/>
  <c r="R157"/>
  <c r="T157" s="1"/>
  <c r="S156"/>
  <c r="U156"/>
  <c r="M28" l="1"/>
  <c r="N28" s="1"/>
  <c r="L29"/>
  <c r="O27"/>
  <c r="P27"/>
  <c r="J34"/>
  <c r="K33"/>
  <c r="I44"/>
  <c r="R158"/>
  <c r="T158" s="1"/>
  <c r="S157"/>
  <c r="U157"/>
  <c r="O28" l="1"/>
  <c r="P28"/>
  <c r="M29"/>
  <c r="N29" s="1"/>
  <c r="L30"/>
  <c r="J35"/>
  <c r="K34"/>
  <c r="I45"/>
  <c r="R159"/>
  <c r="T159" s="1"/>
  <c r="S158"/>
  <c r="U158"/>
  <c r="O29" l="1"/>
  <c r="P29"/>
  <c r="M30"/>
  <c r="N30" s="1"/>
  <c r="L31"/>
  <c r="J36"/>
  <c r="K35"/>
  <c r="I46"/>
  <c r="R160"/>
  <c r="T160" s="1"/>
  <c r="S159"/>
  <c r="U159"/>
  <c r="M31" l="1"/>
  <c r="N31" s="1"/>
  <c r="L32"/>
  <c r="O30"/>
  <c r="P30"/>
  <c r="J37"/>
  <c r="K36"/>
  <c r="I47"/>
  <c r="R161"/>
  <c r="T161" s="1"/>
  <c r="S160"/>
  <c r="U160"/>
  <c r="O31" l="1"/>
  <c r="P31"/>
  <c r="M32"/>
  <c r="N32" s="1"/>
  <c r="L33"/>
  <c r="J38"/>
  <c r="K37"/>
  <c r="I48"/>
  <c r="R162"/>
  <c r="T162" s="1"/>
  <c r="S161"/>
  <c r="U161"/>
  <c r="O32" l="1"/>
  <c r="P32"/>
  <c r="M33"/>
  <c r="N33" s="1"/>
  <c r="L34"/>
  <c r="J39"/>
  <c r="K38"/>
  <c r="I49"/>
  <c r="R163"/>
  <c r="T163" s="1"/>
  <c r="S162"/>
  <c r="U162"/>
  <c r="M34" l="1"/>
  <c r="N34" s="1"/>
  <c r="L35"/>
  <c r="O33"/>
  <c r="P33"/>
  <c r="J40"/>
  <c r="K39"/>
  <c r="I50"/>
  <c r="R164"/>
  <c r="T164" s="1"/>
  <c r="S163"/>
  <c r="U163"/>
  <c r="O34" l="1"/>
  <c r="P34"/>
  <c r="M35"/>
  <c r="N35" s="1"/>
  <c r="L36"/>
  <c r="J41"/>
  <c r="K40"/>
  <c r="I51"/>
  <c r="R165"/>
  <c r="T165" s="1"/>
  <c r="S164"/>
  <c r="U164"/>
  <c r="P35" l="1"/>
  <c r="O35"/>
  <c r="M36"/>
  <c r="N36" s="1"/>
  <c r="L37"/>
  <c r="J42"/>
  <c r="K41"/>
  <c r="I52"/>
  <c r="R166"/>
  <c r="T166" s="1"/>
  <c r="S165"/>
  <c r="U165"/>
  <c r="M37" l="1"/>
  <c r="N37" s="1"/>
  <c r="L38"/>
  <c r="P36"/>
  <c r="O36"/>
  <c r="J43"/>
  <c r="K42"/>
  <c r="I53"/>
  <c r="R167"/>
  <c r="T167" s="1"/>
  <c r="S166"/>
  <c r="U166"/>
  <c r="O37" l="1"/>
  <c r="P37"/>
  <c r="M38"/>
  <c r="N38" s="1"/>
  <c r="L39"/>
  <c r="J44"/>
  <c r="K43"/>
  <c r="I54"/>
  <c r="R168"/>
  <c r="T168" s="1"/>
  <c r="S167"/>
  <c r="U167"/>
  <c r="O38" l="1"/>
  <c r="P38"/>
  <c r="M39"/>
  <c r="N39" s="1"/>
  <c r="L40"/>
  <c r="J45"/>
  <c r="K44"/>
  <c r="I55"/>
  <c r="R169"/>
  <c r="T169" s="1"/>
  <c r="S168"/>
  <c r="U168"/>
  <c r="M40" l="1"/>
  <c r="N40" s="1"/>
  <c r="L41"/>
  <c r="P39"/>
  <c r="O39"/>
  <c r="J46"/>
  <c r="K45"/>
  <c r="I56"/>
  <c r="R170"/>
  <c r="T170" s="1"/>
  <c r="S169"/>
  <c r="U169"/>
  <c r="O40" l="1"/>
  <c r="P40"/>
  <c r="M41"/>
  <c r="N41" s="1"/>
  <c r="L42"/>
  <c r="J47"/>
  <c r="K46"/>
  <c r="I57"/>
  <c r="R171"/>
  <c r="T171" s="1"/>
  <c r="S170"/>
  <c r="U170"/>
  <c r="O41" l="1"/>
  <c r="P41"/>
  <c r="M42"/>
  <c r="N42" s="1"/>
  <c r="L43"/>
  <c r="J48"/>
  <c r="K47"/>
  <c r="I58"/>
  <c r="R172"/>
  <c r="T172" s="1"/>
  <c r="S171"/>
  <c r="U171"/>
  <c r="M43" l="1"/>
  <c r="N43" s="1"/>
  <c r="L44"/>
  <c r="O42"/>
  <c r="P42"/>
  <c r="J49"/>
  <c r="K48"/>
  <c r="I59"/>
  <c r="R173"/>
  <c r="T173" s="1"/>
  <c r="S172"/>
  <c r="U172"/>
  <c r="P43" l="1"/>
  <c r="O43"/>
  <c r="M44"/>
  <c r="N44" s="1"/>
  <c r="L45"/>
  <c r="J50"/>
  <c r="K49"/>
  <c r="I60"/>
  <c r="R174"/>
  <c r="T174" s="1"/>
  <c r="S173"/>
  <c r="U173"/>
  <c r="P44" l="1"/>
  <c r="O44"/>
  <c r="M45"/>
  <c r="N45" s="1"/>
  <c r="L46"/>
  <c r="J51"/>
  <c r="K50"/>
  <c r="I61"/>
  <c r="R175"/>
  <c r="T175" s="1"/>
  <c r="S174"/>
  <c r="U174"/>
  <c r="M46" l="1"/>
  <c r="N46" s="1"/>
  <c r="L47"/>
  <c r="O45"/>
  <c r="P45"/>
  <c r="J52"/>
  <c r="K51"/>
  <c r="I62"/>
  <c r="R176"/>
  <c r="T176" s="1"/>
  <c r="S175"/>
  <c r="U175"/>
  <c r="O46" l="1"/>
  <c r="P46"/>
  <c r="M47"/>
  <c r="N47" s="1"/>
  <c r="L48"/>
  <c r="J53"/>
  <c r="K52"/>
  <c r="I63"/>
  <c r="R177"/>
  <c r="T177" s="1"/>
  <c r="S176"/>
  <c r="U176"/>
  <c r="O47" l="1"/>
  <c r="P47"/>
  <c r="M48"/>
  <c r="N48" s="1"/>
  <c r="L49"/>
  <c r="J54"/>
  <c r="K53"/>
  <c r="I64"/>
  <c r="R178"/>
  <c r="T178" s="1"/>
  <c r="S177"/>
  <c r="U177"/>
  <c r="M49" l="1"/>
  <c r="N49" s="1"/>
  <c r="L50"/>
  <c r="P48"/>
  <c r="O48"/>
  <c r="J55"/>
  <c r="K54"/>
  <c r="I65"/>
  <c r="R179"/>
  <c r="T179" s="1"/>
  <c r="S178"/>
  <c r="U178"/>
  <c r="O49" l="1"/>
  <c r="P49"/>
  <c r="M50"/>
  <c r="N50" s="1"/>
  <c r="L51"/>
  <c r="J56"/>
  <c r="K55"/>
  <c r="I66"/>
  <c r="R180"/>
  <c r="T180" s="1"/>
  <c r="S179"/>
  <c r="U179"/>
  <c r="O50" l="1"/>
  <c r="P50"/>
  <c r="M51"/>
  <c r="N51" s="1"/>
  <c r="L52"/>
  <c r="J57"/>
  <c r="K56"/>
  <c r="I67"/>
  <c r="R181"/>
  <c r="T181" s="1"/>
  <c r="S180"/>
  <c r="U180"/>
  <c r="M52" l="1"/>
  <c r="N52" s="1"/>
  <c r="L53"/>
  <c r="P51"/>
  <c r="O51"/>
  <c r="J58"/>
  <c r="K57"/>
  <c r="I68"/>
  <c r="R182"/>
  <c r="T182" s="1"/>
  <c r="S181"/>
  <c r="U181"/>
  <c r="O52" l="1"/>
  <c r="P52"/>
  <c r="M53"/>
  <c r="N53" s="1"/>
  <c r="L54"/>
  <c r="J59"/>
  <c r="K58"/>
  <c r="I69"/>
  <c r="R183"/>
  <c r="T183" s="1"/>
  <c r="S182"/>
  <c r="U182"/>
  <c r="O53" l="1"/>
  <c r="P53"/>
  <c r="M54"/>
  <c r="N54" s="1"/>
  <c r="L55"/>
  <c r="J60"/>
  <c r="K59"/>
  <c r="I70"/>
  <c r="R184"/>
  <c r="T184" s="1"/>
  <c r="S183"/>
  <c r="U183"/>
  <c r="M55" l="1"/>
  <c r="N55" s="1"/>
  <c r="L56"/>
  <c r="O54"/>
  <c r="P54"/>
  <c r="J61"/>
  <c r="K60"/>
  <c r="I71"/>
  <c r="R185"/>
  <c r="T185" s="1"/>
  <c r="S184"/>
  <c r="U184"/>
  <c r="O55" l="1"/>
  <c r="P55"/>
  <c r="M56"/>
  <c r="N56" s="1"/>
  <c r="L57"/>
  <c r="J62"/>
  <c r="K61"/>
  <c r="I72"/>
  <c r="R186"/>
  <c r="T186" s="1"/>
  <c r="S185"/>
  <c r="U185"/>
  <c r="O56" l="1"/>
  <c r="P56"/>
  <c r="M57"/>
  <c r="N57" s="1"/>
  <c r="L58"/>
  <c r="J63"/>
  <c r="K62"/>
  <c r="I73"/>
  <c r="R187"/>
  <c r="T187" s="1"/>
  <c r="S186"/>
  <c r="U186"/>
  <c r="M58" l="1"/>
  <c r="N58" s="1"/>
  <c r="L59"/>
  <c r="O57"/>
  <c r="P57"/>
  <c r="J64"/>
  <c r="K63"/>
  <c r="I74"/>
  <c r="R188"/>
  <c r="T188" s="1"/>
  <c r="S187"/>
  <c r="U187"/>
  <c r="O58" l="1"/>
  <c r="P58"/>
  <c r="M59"/>
  <c r="N59" s="1"/>
  <c r="L60"/>
  <c r="J65"/>
  <c r="K64"/>
  <c r="I75"/>
  <c r="R189"/>
  <c r="T189" s="1"/>
  <c r="S188"/>
  <c r="U188"/>
  <c r="O59" l="1"/>
  <c r="P59"/>
  <c r="M60"/>
  <c r="N60" s="1"/>
  <c r="L61"/>
  <c r="J66"/>
  <c r="K65"/>
  <c r="I76"/>
  <c r="R190"/>
  <c r="T190" s="1"/>
  <c r="S189"/>
  <c r="U189"/>
  <c r="M61" l="1"/>
  <c r="N61" s="1"/>
  <c r="L62"/>
  <c r="O60"/>
  <c r="P60"/>
  <c r="J67"/>
  <c r="K66"/>
  <c r="I77"/>
  <c r="R191"/>
  <c r="T191" s="1"/>
  <c r="S190"/>
  <c r="U190"/>
  <c r="O61" l="1"/>
  <c r="P61"/>
  <c r="M62"/>
  <c r="N62" s="1"/>
  <c r="L63"/>
  <c r="J68"/>
  <c r="K67"/>
  <c r="I78"/>
  <c r="R192"/>
  <c r="T192" s="1"/>
  <c r="S191"/>
  <c r="U191"/>
  <c r="O62" l="1"/>
  <c r="P62"/>
  <c r="M63"/>
  <c r="N63" s="1"/>
  <c r="L64"/>
  <c r="J69"/>
  <c r="K68"/>
  <c r="I79"/>
  <c r="R193"/>
  <c r="T193" s="1"/>
  <c r="S192"/>
  <c r="U192"/>
  <c r="M64" l="1"/>
  <c r="N64" s="1"/>
  <c r="L65"/>
  <c r="O63"/>
  <c r="P63"/>
  <c r="J70"/>
  <c r="K69"/>
  <c r="I80"/>
  <c r="R194"/>
  <c r="T194" s="1"/>
  <c r="S193"/>
  <c r="U193"/>
  <c r="O64" l="1"/>
  <c r="P64"/>
  <c r="M65"/>
  <c r="N65" s="1"/>
  <c r="L66"/>
  <c r="J71"/>
  <c r="K70"/>
  <c r="I81"/>
  <c r="R195"/>
  <c r="T195" s="1"/>
  <c r="S194"/>
  <c r="U194"/>
  <c r="O65" l="1"/>
  <c r="P65"/>
  <c r="M66"/>
  <c r="N66" s="1"/>
  <c r="L67"/>
  <c r="J72"/>
  <c r="K71"/>
  <c r="I82"/>
  <c r="R196"/>
  <c r="T196" s="1"/>
  <c r="S195"/>
  <c r="U195"/>
  <c r="M67" l="1"/>
  <c r="N67" s="1"/>
  <c r="L68"/>
  <c r="O66"/>
  <c r="P66"/>
  <c r="J73"/>
  <c r="K72"/>
  <c r="I83"/>
  <c r="R197"/>
  <c r="T197" s="1"/>
  <c r="S196"/>
  <c r="U196"/>
  <c r="O67" l="1"/>
  <c r="P67"/>
  <c r="M68"/>
  <c r="N68" s="1"/>
  <c r="L69"/>
  <c r="J74"/>
  <c r="K73"/>
  <c r="I84"/>
  <c r="R198"/>
  <c r="T198" s="1"/>
  <c r="S197"/>
  <c r="U197"/>
  <c r="O68" l="1"/>
  <c r="P68"/>
  <c r="M69"/>
  <c r="N69" s="1"/>
  <c r="L70"/>
  <c r="J75"/>
  <c r="K74"/>
  <c r="I85"/>
  <c r="R199"/>
  <c r="T199" s="1"/>
  <c r="S198"/>
  <c r="U198"/>
  <c r="M70" l="1"/>
  <c r="N70" s="1"/>
  <c r="L71"/>
  <c r="O69"/>
  <c r="P69"/>
  <c r="J76"/>
  <c r="K75"/>
  <c r="I86"/>
  <c r="R200"/>
  <c r="T200" s="1"/>
  <c r="S199"/>
  <c r="U199"/>
  <c r="O70" l="1"/>
  <c r="P70"/>
  <c r="M71"/>
  <c r="N71" s="1"/>
  <c r="L72"/>
  <c r="J77"/>
  <c r="K76"/>
  <c r="I87"/>
  <c r="R201"/>
  <c r="T201" s="1"/>
  <c r="S200"/>
  <c r="U200"/>
  <c r="P71" l="1"/>
  <c r="O71"/>
  <c r="M72"/>
  <c r="N72" s="1"/>
  <c r="L73"/>
  <c r="J78"/>
  <c r="K77"/>
  <c r="I88"/>
  <c r="R202"/>
  <c r="T202" s="1"/>
  <c r="S201"/>
  <c r="U201"/>
  <c r="M73" l="1"/>
  <c r="N73" s="1"/>
  <c r="L74"/>
  <c r="O72"/>
  <c r="P72"/>
  <c r="J79"/>
  <c r="K78"/>
  <c r="I89"/>
  <c r="R203"/>
  <c r="T203" s="1"/>
  <c r="S202"/>
  <c r="U202"/>
  <c r="O73" l="1"/>
  <c r="P73"/>
  <c r="M74"/>
  <c r="N74" s="1"/>
  <c r="L75"/>
  <c r="J80"/>
  <c r="K79"/>
  <c r="I90"/>
  <c r="R204"/>
  <c r="T204" s="1"/>
  <c r="S203"/>
  <c r="U203"/>
  <c r="O74" l="1"/>
  <c r="P74"/>
  <c r="M75"/>
  <c r="N75" s="1"/>
  <c r="L76"/>
  <c r="J81"/>
  <c r="K80"/>
  <c r="I91"/>
  <c r="R205"/>
  <c r="T205" s="1"/>
  <c r="S204"/>
  <c r="U204"/>
  <c r="M76" l="1"/>
  <c r="N76" s="1"/>
  <c r="L77"/>
  <c r="P75"/>
  <c r="O75"/>
  <c r="J82"/>
  <c r="K81"/>
  <c r="I92"/>
  <c r="R206"/>
  <c r="T206" s="1"/>
  <c r="S205"/>
  <c r="U205"/>
  <c r="O76" l="1"/>
  <c r="P76"/>
  <c r="M77"/>
  <c r="N77" s="1"/>
  <c r="L78"/>
  <c r="J83"/>
  <c r="K82"/>
  <c r="I93"/>
  <c r="R207"/>
  <c r="T207" s="1"/>
  <c r="S206"/>
  <c r="U206"/>
  <c r="O77" l="1"/>
  <c r="P77"/>
  <c r="M78"/>
  <c r="N78" s="1"/>
  <c r="L79"/>
  <c r="J84"/>
  <c r="K83"/>
  <c r="I94"/>
  <c r="R208"/>
  <c r="T208" s="1"/>
  <c r="S207"/>
  <c r="U207"/>
  <c r="M79" l="1"/>
  <c r="N79" s="1"/>
  <c r="L80"/>
  <c r="O78"/>
  <c r="P78"/>
  <c r="J85"/>
  <c r="K84"/>
  <c r="I95"/>
  <c r="R209"/>
  <c r="T209" s="1"/>
  <c r="S208"/>
  <c r="U208"/>
  <c r="O79" l="1"/>
  <c r="P79"/>
  <c r="M80"/>
  <c r="N80" s="1"/>
  <c r="L81"/>
  <c r="J86"/>
  <c r="K85"/>
  <c r="I96"/>
  <c r="R210"/>
  <c r="T210" s="1"/>
  <c r="S209"/>
  <c r="U209"/>
  <c r="O80" l="1"/>
  <c r="P80"/>
  <c r="M81"/>
  <c r="N81" s="1"/>
  <c r="L82"/>
  <c r="J87"/>
  <c r="K86"/>
  <c r="I97"/>
  <c r="R211"/>
  <c r="T211" s="1"/>
  <c r="S210"/>
  <c r="U210"/>
  <c r="M82" l="1"/>
  <c r="N82" s="1"/>
  <c r="L83"/>
  <c r="P81"/>
  <c r="O81"/>
  <c r="J88"/>
  <c r="K87"/>
  <c r="I98"/>
  <c r="I99" s="1"/>
  <c r="R212"/>
  <c r="T212" s="1"/>
  <c r="S211"/>
  <c r="U211"/>
  <c r="P82" l="1"/>
  <c r="O82"/>
  <c r="M83"/>
  <c r="N83" s="1"/>
  <c r="L84"/>
  <c r="J89"/>
  <c r="K88"/>
  <c r="I100"/>
  <c r="I101" s="1"/>
  <c r="R213"/>
  <c r="T213" s="1"/>
  <c r="S212"/>
  <c r="U212"/>
  <c r="P83" l="1"/>
  <c r="O83"/>
  <c r="M84"/>
  <c r="N84" s="1"/>
  <c r="L85"/>
  <c r="J90"/>
  <c r="K89"/>
  <c r="I102"/>
  <c r="I103" s="1"/>
  <c r="R214"/>
  <c r="T214" s="1"/>
  <c r="S213"/>
  <c r="U213"/>
  <c r="M85" l="1"/>
  <c r="N85" s="1"/>
  <c r="L86"/>
  <c r="P84"/>
  <c r="O84"/>
  <c r="J91"/>
  <c r="K90"/>
  <c r="I104"/>
  <c r="I105" s="1"/>
  <c r="R215"/>
  <c r="T215" s="1"/>
  <c r="S214"/>
  <c r="U214"/>
  <c r="P85" l="1"/>
  <c r="O85"/>
  <c r="M86"/>
  <c r="N86" s="1"/>
  <c r="L87"/>
  <c r="J92"/>
  <c r="K91"/>
  <c r="I106"/>
  <c r="I107" s="1"/>
  <c r="R216"/>
  <c r="T216" s="1"/>
  <c r="S215"/>
  <c r="U215"/>
  <c r="O86" l="1"/>
  <c r="P86"/>
  <c r="M87"/>
  <c r="N87" s="1"/>
  <c r="L88"/>
  <c r="J93"/>
  <c r="K92"/>
  <c r="I108"/>
  <c r="I109" s="1"/>
  <c r="R217"/>
  <c r="T217" s="1"/>
  <c r="S216"/>
  <c r="U216"/>
  <c r="M88" l="1"/>
  <c r="N88" s="1"/>
  <c r="L89"/>
  <c r="P87"/>
  <c r="O87"/>
  <c r="J94"/>
  <c r="K93"/>
  <c r="I110"/>
  <c r="I111" s="1"/>
  <c r="R218"/>
  <c r="T218" s="1"/>
  <c r="S217"/>
  <c r="U217"/>
  <c r="O88" l="1"/>
  <c r="P88"/>
  <c r="M89"/>
  <c r="N89" s="1"/>
  <c r="L90"/>
  <c r="J95"/>
  <c r="K94"/>
  <c r="I112"/>
  <c r="I113" s="1"/>
  <c r="R219"/>
  <c r="T219" s="1"/>
  <c r="S218"/>
  <c r="U218"/>
  <c r="P89" l="1"/>
  <c r="O89"/>
  <c r="M90"/>
  <c r="N90" s="1"/>
  <c r="L91"/>
  <c r="J96"/>
  <c r="K95"/>
  <c r="I114"/>
  <c r="I115" s="1"/>
  <c r="R220"/>
  <c r="T220" s="1"/>
  <c r="S219"/>
  <c r="U219"/>
  <c r="M91" l="1"/>
  <c r="N91" s="1"/>
  <c r="L92"/>
  <c r="O90"/>
  <c r="P90"/>
  <c r="K96"/>
  <c r="J97"/>
  <c r="I116"/>
  <c r="I117" s="1"/>
  <c r="R221"/>
  <c r="T221" s="1"/>
  <c r="S220"/>
  <c r="U220"/>
  <c r="O91" l="1"/>
  <c r="P91"/>
  <c r="M92"/>
  <c r="N92" s="1"/>
  <c r="L93"/>
  <c r="J98"/>
  <c r="K97"/>
  <c r="I118"/>
  <c r="I119" s="1"/>
  <c r="R222"/>
  <c r="T222" s="1"/>
  <c r="S221"/>
  <c r="U221"/>
  <c r="O92" l="1"/>
  <c r="P92"/>
  <c r="M93"/>
  <c r="N93" s="1"/>
  <c r="L94"/>
  <c r="K98"/>
  <c r="J99"/>
  <c r="I120"/>
  <c r="I121" s="1"/>
  <c r="R223"/>
  <c r="T223" s="1"/>
  <c r="S222"/>
  <c r="U222"/>
  <c r="M94" l="1"/>
  <c r="N94" s="1"/>
  <c r="L95"/>
  <c r="P93"/>
  <c r="O93"/>
  <c r="K99"/>
  <c r="J100"/>
  <c r="I122"/>
  <c r="I123" s="1"/>
  <c r="R224"/>
  <c r="T224" s="1"/>
  <c r="S223"/>
  <c r="U223"/>
  <c r="O94" l="1"/>
  <c r="P94"/>
  <c r="M95"/>
  <c r="N95" s="1"/>
  <c r="L96"/>
  <c r="J101"/>
  <c r="K100"/>
  <c r="I124"/>
  <c r="I125" s="1"/>
  <c r="I126" s="1"/>
  <c r="I127" s="1"/>
  <c r="R225"/>
  <c r="T225" s="1"/>
  <c r="S224"/>
  <c r="U224"/>
  <c r="P95" l="1"/>
  <c r="O95"/>
  <c r="M96"/>
  <c r="N96" s="1"/>
  <c r="L97"/>
  <c r="K101"/>
  <c r="J102"/>
  <c r="I128"/>
  <c r="I129" s="1"/>
  <c r="I130" s="1"/>
  <c r="I131" s="1"/>
  <c r="I132" s="1"/>
  <c r="I133" s="1"/>
  <c r="R226"/>
  <c r="T226" s="1"/>
  <c r="S225"/>
  <c r="U225"/>
  <c r="M97" l="1"/>
  <c r="N97" s="1"/>
  <c r="L98"/>
  <c r="P96"/>
  <c r="O96"/>
  <c r="J103"/>
  <c r="K102"/>
  <c r="I134"/>
  <c r="R227"/>
  <c r="T227" s="1"/>
  <c r="S226"/>
  <c r="U226"/>
  <c r="P97" l="1"/>
  <c r="O97"/>
  <c r="M98"/>
  <c r="N98" s="1"/>
  <c r="L99"/>
  <c r="K103"/>
  <c r="J104"/>
  <c r="I135"/>
  <c r="R228"/>
  <c r="T228" s="1"/>
  <c r="S227"/>
  <c r="U227"/>
  <c r="O98" l="1"/>
  <c r="P98"/>
  <c r="M99"/>
  <c r="N99" s="1"/>
  <c r="L100"/>
  <c r="J105"/>
  <c r="K104"/>
  <c r="I136"/>
  <c r="R229"/>
  <c r="T229" s="1"/>
  <c r="S228"/>
  <c r="U228"/>
  <c r="M100" l="1"/>
  <c r="N100" s="1"/>
  <c r="L101"/>
  <c r="O99"/>
  <c r="P99"/>
  <c r="K105"/>
  <c r="J106"/>
  <c r="I137"/>
  <c r="R230"/>
  <c r="T230" s="1"/>
  <c r="S229"/>
  <c r="U229"/>
  <c r="O100" l="1"/>
  <c r="P100"/>
  <c r="M101"/>
  <c r="N101" s="1"/>
  <c r="L102"/>
  <c r="K106"/>
  <c r="J107"/>
  <c r="I138"/>
  <c r="R231"/>
  <c r="T231" s="1"/>
  <c r="S230"/>
  <c r="U230"/>
  <c r="P101" l="1"/>
  <c r="O101"/>
  <c r="M102"/>
  <c r="N102" s="1"/>
  <c r="L103"/>
  <c r="K107"/>
  <c r="J108"/>
  <c r="I139"/>
  <c r="R232"/>
  <c r="T232" s="1"/>
  <c r="S231"/>
  <c r="U231"/>
  <c r="M103" l="1"/>
  <c r="N103" s="1"/>
  <c r="L104"/>
  <c r="P102"/>
  <c r="O102"/>
  <c r="K108"/>
  <c r="J109"/>
  <c r="I140"/>
  <c r="R233"/>
  <c r="T233" s="1"/>
  <c r="S232"/>
  <c r="U232"/>
  <c r="P103" l="1"/>
  <c r="O103"/>
  <c r="M104"/>
  <c r="N104" s="1"/>
  <c r="L105"/>
  <c r="K109"/>
  <c r="J110"/>
  <c r="I141"/>
  <c r="R234"/>
  <c r="T234" s="1"/>
  <c r="S233"/>
  <c r="U233"/>
  <c r="M105" l="1"/>
  <c r="N105" s="1"/>
  <c r="L106"/>
  <c r="O104"/>
  <c r="P104"/>
  <c r="J111"/>
  <c r="K110"/>
  <c r="I142"/>
  <c r="R235"/>
  <c r="T235" s="1"/>
  <c r="S234"/>
  <c r="U234"/>
  <c r="P105" l="1"/>
  <c r="O105"/>
  <c r="M106"/>
  <c r="N106" s="1"/>
  <c r="L107"/>
  <c r="J112"/>
  <c r="K111"/>
  <c r="I143"/>
  <c r="R236"/>
  <c r="T236" s="1"/>
  <c r="S235"/>
  <c r="U235"/>
  <c r="P106" l="1"/>
  <c r="O106"/>
  <c r="M107"/>
  <c r="N107" s="1"/>
  <c r="L108"/>
  <c r="K112"/>
  <c r="J113"/>
  <c r="I144"/>
  <c r="R237"/>
  <c r="T237" s="1"/>
  <c r="S236"/>
  <c r="U236"/>
  <c r="M108" l="1"/>
  <c r="N108" s="1"/>
  <c r="L109"/>
  <c r="P107"/>
  <c r="O107"/>
  <c r="J114"/>
  <c r="K113"/>
  <c r="I145"/>
  <c r="R238"/>
  <c r="T238" s="1"/>
  <c r="S237"/>
  <c r="U237"/>
  <c r="O108" l="1"/>
  <c r="P108"/>
  <c r="M109"/>
  <c r="N109" s="1"/>
  <c r="L110"/>
  <c r="J115"/>
  <c r="K114"/>
  <c r="I146"/>
  <c r="R239"/>
  <c r="T239" s="1"/>
  <c r="S238"/>
  <c r="U238"/>
  <c r="O109" l="1"/>
  <c r="P109"/>
  <c r="M110"/>
  <c r="N110" s="1"/>
  <c r="L111"/>
  <c r="K115"/>
  <c r="J116"/>
  <c r="I147"/>
  <c r="R240"/>
  <c r="T240" s="1"/>
  <c r="S239"/>
  <c r="U239"/>
  <c r="M111" l="1"/>
  <c r="N111" s="1"/>
  <c r="L112"/>
  <c r="P110"/>
  <c r="O110"/>
  <c r="K116"/>
  <c r="J117"/>
  <c r="I148"/>
  <c r="R241"/>
  <c r="T241" s="1"/>
  <c r="S240"/>
  <c r="U240"/>
  <c r="O111" l="1"/>
  <c r="P111"/>
  <c r="M112"/>
  <c r="N112" s="1"/>
  <c r="L113"/>
  <c r="K117"/>
  <c r="J118"/>
  <c r="I149"/>
  <c r="R242"/>
  <c r="T242" s="1"/>
  <c r="S241"/>
  <c r="U241"/>
  <c r="P112" l="1"/>
  <c r="O112"/>
  <c r="M113"/>
  <c r="N113" s="1"/>
  <c r="L114"/>
  <c r="J119"/>
  <c r="K118"/>
  <c r="I150"/>
  <c r="R243"/>
  <c r="T243" s="1"/>
  <c r="S242"/>
  <c r="U242"/>
  <c r="M114" l="1"/>
  <c r="N114" s="1"/>
  <c r="L115"/>
  <c r="P113"/>
  <c r="O113"/>
  <c r="K119"/>
  <c r="J120"/>
  <c r="I151"/>
  <c r="R244"/>
  <c r="T244" s="1"/>
  <c r="S243"/>
  <c r="U243"/>
  <c r="O114" l="1"/>
  <c r="P114"/>
  <c r="M115"/>
  <c r="N115" s="1"/>
  <c r="L116"/>
  <c r="J121"/>
  <c r="K120"/>
  <c r="I152"/>
  <c r="R245"/>
  <c r="T245" s="1"/>
  <c r="S244"/>
  <c r="U244"/>
  <c r="P115" l="1"/>
  <c r="O115"/>
  <c r="M116"/>
  <c r="N116" s="1"/>
  <c r="L117"/>
  <c r="K121"/>
  <c r="J122"/>
  <c r="I153"/>
  <c r="R246"/>
  <c r="T246" s="1"/>
  <c r="S245"/>
  <c r="U245"/>
  <c r="M117" l="1"/>
  <c r="N117" s="1"/>
  <c r="L118"/>
  <c r="P116"/>
  <c r="O116"/>
  <c r="J123"/>
  <c r="K122"/>
  <c r="I154"/>
  <c r="R247"/>
  <c r="T247" s="1"/>
  <c r="S246"/>
  <c r="U246"/>
  <c r="P117" l="1"/>
  <c r="O117"/>
  <c r="M118"/>
  <c r="N118" s="1"/>
  <c r="L119"/>
  <c r="K123"/>
  <c r="J124"/>
  <c r="I155"/>
  <c r="R248"/>
  <c r="T248" s="1"/>
  <c r="S247"/>
  <c r="U247"/>
  <c r="O118" l="1"/>
  <c r="P118"/>
  <c r="M119"/>
  <c r="N119" s="1"/>
  <c r="L120"/>
  <c r="J125"/>
  <c r="K124"/>
  <c r="I156"/>
  <c r="R249"/>
  <c r="T249" s="1"/>
  <c r="S248"/>
  <c r="U248"/>
  <c r="M120" l="1"/>
  <c r="N120" s="1"/>
  <c r="L121"/>
  <c r="O119"/>
  <c r="P119"/>
  <c r="J126"/>
  <c r="K125"/>
  <c r="I157"/>
  <c r="R250"/>
  <c r="T250" s="1"/>
  <c r="S249"/>
  <c r="U249"/>
  <c r="O120" l="1"/>
  <c r="P120"/>
  <c r="M121"/>
  <c r="N121" s="1"/>
  <c r="L122"/>
  <c r="J127"/>
  <c r="K126"/>
  <c r="I158"/>
  <c r="R251"/>
  <c r="T251" s="1"/>
  <c r="S250"/>
  <c r="U250"/>
  <c r="O121" l="1"/>
  <c r="P121"/>
  <c r="M122"/>
  <c r="N122" s="1"/>
  <c r="L123"/>
  <c r="K127"/>
  <c r="J128"/>
  <c r="I159"/>
  <c r="R252"/>
  <c r="T252" s="1"/>
  <c r="S251"/>
  <c r="U251"/>
  <c r="M123" l="1"/>
  <c r="N123" s="1"/>
  <c r="L124"/>
  <c r="O122"/>
  <c r="P122"/>
  <c r="J129"/>
  <c r="K128"/>
  <c r="I160"/>
  <c r="R253"/>
  <c r="T253" s="1"/>
  <c r="S252"/>
  <c r="U252"/>
  <c r="P123" l="1"/>
  <c r="O123"/>
  <c r="M124"/>
  <c r="N124" s="1"/>
  <c r="L125"/>
  <c r="J130"/>
  <c r="K129"/>
  <c r="I161"/>
  <c r="R254"/>
  <c r="T254" s="1"/>
  <c r="S253"/>
  <c r="U253"/>
  <c r="O124" l="1"/>
  <c r="P124"/>
  <c r="M125"/>
  <c r="N125" s="1"/>
  <c r="L126"/>
  <c r="K130"/>
  <c r="J131"/>
  <c r="I162"/>
  <c r="R255"/>
  <c r="T255" s="1"/>
  <c r="S254"/>
  <c r="U254"/>
  <c r="M126" l="1"/>
  <c r="N126" s="1"/>
  <c r="L127"/>
  <c r="O125"/>
  <c r="P125"/>
  <c r="J132"/>
  <c r="K131"/>
  <c r="I163"/>
  <c r="R256"/>
  <c r="T256" s="1"/>
  <c r="S255"/>
  <c r="U255"/>
  <c r="O126" l="1"/>
  <c r="P126"/>
  <c r="M127"/>
  <c r="N127" s="1"/>
  <c r="L128"/>
  <c r="K132"/>
  <c r="J133"/>
  <c r="I164"/>
  <c r="R257"/>
  <c r="T257" s="1"/>
  <c r="S256"/>
  <c r="U256"/>
  <c r="P127" l="1"/>
  <c r="O127"/>
  <c r="M128"/>
  <c r="N128" s="1"/>
  <c r="L129"/>
  <c r="J134"/>
  <c r="K133"/>
  <c r="I165"/>
  <c r="R258"/>
  <c r="T258" s="1"/>
  <c r="S257"/>
  <c r="U257"/>
  <c r="M129" l="1"/>
  <c r="N129" s="1"/>
  <c r="L130"/>
  <c r="P128"/>
  <c r="O128"/>
  <c r="J135"/>
  <c r="K134"/>
  <c r="I166"/>
  <c r="R259"/>
  <c r="T259" s="1"/>
  <c r="S258"/>
  <c r="U258"/>
  <c r="P129" l="1"/>
  <c r="O129"/>
  <c r="M130"/>
  <c r="N130" s="1"/>
  <c r="L131"/>
  <c r="J136"/>
  <c r="K135"/>
  <c r="I167"/>
  <c r="R260"/>
  <c r="T260" s="1"/>
  <c r="S259"/>
  <c r="U259"/>
  <c r="O130" l="1"/>
  <c r="P130"/>
  <c r="M131"/>
  <c r="N131" s="1"/>
  <c r="L132"/>
  <c r="J137"/>
  <c r="K136"/>
  <c r="I168"/>
  <c r="R261"/>
  <c r="T261" s="1"/>
  <c r="S260"/>
  <c r="U260"/>
  <c r="M132" l="1"/>
  <c r="N132" s="1"/>
  <c r="L133"/>
  <c r="P131"/>
  <c r="O131"/>
  <c r="J138"/>
  <c r="K137"/>
  <c r="I169"/>
  <c r="R262"/>
  <c r="T262" s="1"/>
  <c r="S261"/>
  <c r="U261"/>
  <c r="P132" l="1"/>
  <c r="O132"/>
  <c r="M133"/>
  <c r="N133" s="1"/>
  <c r="L134"/>
  <c r="J139"/>
  <c r="K138"/>
  <c r="I170"/>
  <c r="R263"/>
  <c r="T263" s="1"/>
  <c r="S262"/>
  <c r="U262"/>
  <c r="O133" l="1"/>
  <c r="P133"/>
  <c r="M134"/>
  <c r="N134" s="1"/>
  <c r="L135"/>
  <c r="J140"/>
  <c r="K139"/>
  <c r="I171"/>
  <c r="R264"/>
  <c r="T264" s="1"/>
  <c r="S263"/>
  <c r="U263"/>
  <c r="M135" l="1"/>
  <c r="N135" s="1"/>
  <c r="L136"/>
  <c r="O134"/>
  <c r="P134"/>
  <c r="J141"/>
  <c r="K140"/>
  <c r="I172"/>
  <c r="R265"/>
  <c r="T265" s="1"/>
  <c r="S264"/>
  <c r="U264"/>
  <c r="P135" l="1"/>
  <c r="O135"/>
  <c r="M136"/>
  <c r="N136" s="1"/>
  <c r="L137"/>
  <c r="J142"/>
  <c r="K141"/>
  <c r="I173"/>
  <c r="R266"/>
  <c r="T266" s="1"/>
  <c r="S265"/>
  <c r="U265"/>
  <c r="O136" l="1"/>
  <c r="P136"/>
  <c r="M137"/>
  <c r="N137" s="1"/>
  <c r="L138"/>
  <c r="K142"/>
  <c r="J143"/>
  <c r="I174"/>
  <c r="R267"/>
  <c r="T267" s="1"/>
  <c r="S266"/>
  <c r="U266"/>
  <c r="O137" l="1"/>
  <c r="P137"/>
  <c r="M138"/>
  <c r="N138" s="1"/>
  <c r="L139"/>
  <c r="K143"/>
  <c r="J144"/>
  <c r="I175"/>
  <c r="R268"/>
  <c r="T268" s="1"/>
  <c r="S267"/>
  <c r="U267"/>
  <c r="M139" l="1"/>
  <c r="N139" s="1"/>
  <c r="L140"/>
  <c r="O138"/>
  <c r="P138"/>
  <c r="K144"/>
  <c r="J145"/>
  <c r="I176"/>
  <c r="R269"/>
  <c r="T269" s="1"/>
  <c r="S268"/>
  <c r="U268"/>
  <c r="O139" l="1"/>
  <c r="P139"/>
  <c r="M140"/>
  <c r="N140" s="1"/>
  <c r="L141"/>
  <c r="K145"/>
  <c r="J146"/>
  <c r="I177"/>
  <c r="R270"/>
  <c r="T270" s="1"/>
  <c r="S269"/>
  <c r="U269"/>
  <c r="O140" l="1"/>
  <c r="P140"/>
  <c r="M141"/>
  <c r="N141" s="1"/>
  <c r="L142"/>
  <c r="K146"/>
  <c r="J147"/>
  <c r="I178"/>
  <c r="R271"/>
  <c r="T271" s="1"/>
  <c r="S270"/>
  <c r="U270"/>
  <c r="M142" l="1"/>
  <c r="N142" s="1"/>
  <c r="L143"/>
  <c r="P141"/>
  <c r="O141"/>
  <c r="K147"/>
  <c r="J148"/>
  <c r="I179"/>
  <c r="R272"/>
  <c r="T272" s="1"/>
  <c r="S271"/>
  <c r="U271"/>
  <c r="O142" l="1"/>
  <c r="P142"/>
  <c r="M143"/>
  <c r="N143" s="1"/>
  <c r="L144"/>
  <c r="K148"/>
  <c r="J149"/>
  <c r="I180"/>
  <c r="R273"/>
  <c r="T273" s="1"/>
  <c r="S272"/>
  <c r="U272"/>
  <c r="O143" l="1"/>
  <c r="P143"/>
  <c r="M144"/>
  <c r="N144" s="1"/>
  <c r="L145"/>
  <c r="K149"/>
  <c r="J150"/>
  <c r="I181"/>
  <c r="R274"/>
  <c r="T274" s="1"/>
  <c r="S273"/>
  <c r="U273"/>
  <c r="M145" l="1"/>
  <c r="N145" s="1"/>
  <c r="L146"/>
  <c r="O144"/>
  <c r="P144"/>
  <c r="K150"/>
  <c r="J151"/>
  <c r="I182"/>
  <c r="R275"/>
  <c r="T275" s="1"/>
  <c r="S274"/>
  <c r="U274"/>
  <c r="O145" l="1"/>
  <c r="P145"/>
  <c r="M146"/>
  <c r="N146" s="1"/>
  <c r="L147"/>
  <c r="K151"/>
  <c r="J152"/>
  <c r="I183"/>
  <c r="R276"/>
  <c r="T276" s="1"/>
  <c r="S275"/>
  <c r="U275"/>
  <c r="O146" l="1"/>
  <c r="P146"/>
  <c r="M147"/>
  <c r="N147" s="1"/>
  <c r="L148"/>
  <c r="K152"/>
  <c r="J153"/>
  <c r="I184"/>
  <c r="R277"/>
  <c r="T277" s="1"/>
  <c r="S276"/>
  <c r="U276"/>
  <c r="M148" l="1"/>
  <c r="N148" s="1"/>
  <c r="L149"/>
  <c r="O147"/>
  <c r="P147"/>
  <c r="K153"/>
  <c r="J154"/>
  <c r="I185"/>
  <c r="R278"/>
  <c r="T278" s="1"/>
  <c r="S277"/>
  <c r="U277"/>
  <c r="O148" l="1"/>
  <c r="P148"/>
  <c r="M149"/>
  <c r="N149" s="1"/>
  <c r="L150"/>
  <c r="K154"/>
  <c r="J155"/>
  <c r="I186"/>
  <c r="R279"/>
  <c r="T279" s="1"/>
  <c r="S278"/>
  <c r="U278"/>
  <c r="P149" l="1"/>
  <c r="O149"/>
  <c r="M150"/>
  <c r="N150" s="1"/>
  <c r="L151"/>
  <c r="K155"/>
  <c r="J156"/>
  <c r="I187"/>
  <c r="R280"/>
  <c r="T280" s="1"/>
  <c r="S279"/>
  <c r="U279"/>
  <c r="M151" l="1"/>
  <c r="N151" s="1"/>
  <c r="L152"/>
  <c r="O150"/>
  <c r="P150"/>
  <c r="K156"/>
  <c r="J157"/>
  <c r="I188"/>
  <c r="R281"/>
  <c r="T281" s="1"/>
  <c r="S280"/>
  <c r="U280"/>
  <c r="M152" l="1"/>
  <c r="N152" s="1"/>
  <c r="L153"/>
  <c r="O151"/>
  <c r="P151"/>
  <c r="K157"/>
  <c r="J158"/>
  <c r="I189"/>
  <c r="R282"/>
  <c r="T282" s="1"/>
  <c r="S281"/>
  <c r="U281"/>
  <c r="M153" l="1"/>
  <c r="N153" s="1"/>
  <c r="L154"/>
  <c r="O152"/>
  <c r="P152"/>
  <c r="K158"/>
  <c r="J159"/>
  <c r="I190"/>
  <c r="R283"/>
  <c r="T283" s="1"/>
  <c r="S282"/>
  <c r="U282"/>
  <c r="M154" l="1"/>
  <c r="N154" s="1"/>
  <c r="L155"/>
  <c r="O153"/>
  <c r="P153"/>
  <c r="K159"/>
  <c r="J160"/>
  <c r="I191"/>
  <c r="R284"/>
  <c r="T284" s="1"/>
  <c r="S283"/>
  <c r="U283"/>
  <c r="O154" l="1"/>
  <c r="P154"/>
  <c r="M155"/>
  <c r="N155" s="1"/>
  <c r="L156"/>
  <c r="K160"/>
  <c r="J161"/>
  <c r="I192"/>
  <c r="R285"/>
  <c r="T285" s="1"/>
  <c r="S284"/>
  <c r="U284"/>
  <c r="M156" l="1"/>
  <c r="N156" s="1"/>
  <c r="L157"/>
  <c r="P155"/>
  <c r="O155"/>
  <c r="K161"/>
  <c r="J162"/>
  <c r="I193"/>
  <c r="R286"/>
  <c r="T286" s="1"/>
  <c r="S285"/>
  <c r="U285"/>
  <c r="O156" l="1"/>
  <c r="P156"/>
  <c r="M157"/>
  <c r="N157" s="1"/>
  <c r="L158"/>
  <c r="K162"/>
  <c r="J163"/>
  <c r="I194"/>
  <c r="R287"/>
  <c r="T287" s="1"/>
  <c r="S286"/>
  <c r="U286"/>
  <c r="P157" l="1"/>
  <c r="O157"/>
  <c r="M158"/>
  <c r="N158" s="1"/>
  <c r="L159"/>
  <c r="J164"/>
  <c r="K163"/>
  <c r="I195"/>
  <c r="R288"/>
  <c r="T288" s="1"/>
  <c r="S287"/>
  <c r="U287"/>
  <c r="M159" l="1"/>
  <c r="N159" s="1"/>
  <c r="L160"/>
  <c r="O158"/>
  <c r="P158"/>
  <c r="K164"/>
  <c r="J165"/>
  <c r="I196"/>
  <c r="R289"/>
  <c r="T289" s="1"/>
  <c r="S288"/>
  <c r="U288"/>
  <c r="O159" l="1"/>
  <c r="P159"/>
  <c r="M160"/>
  <c r="N160" s="1"/>
  <c r="L161"/>
  <c r="J166"/>
  <c r="K165"/>
  <c r="I197"/>
  <c r="R290"/>
  <c r="T290" s="1"/>
  <c r="S289"/>
  <c r="U289"/>
  <c r="O160" l="1"/>
  <c r="P160"/>
  <c r="M161"/>
  <c r="N161" s="1"/>
  <c r="L162"/>
  <c r="J167"/>
  <c r="K166"/>
  <c r="I198"/>
  <c r="R291"/>
  <c r="T291" s="1"/>
  <c r="S290"/>
  <c r="U290"/>
  <c r="M162" l="1"/>
  <c r="N162" s="1"/>
  <c r="L163"/>
  <c r="P161"/>
  <c r="O161"/>
  <c r="K167"/>
  <c r="J168"/>
  <c r="I199"/>
  <c r="R292"/>
  <c r="T292" s="1"/>
  <c r="S291"/>
  <c r="U291"/>
  <c r="O162" l="1"/>
  <c r="P162"/>
  <c r="M163"/>
  <c r="N163" s="1"/>
  <c r="L164"/>
  <c r="J169"/>
  <c r="K168"/>
  <c r="I200"/>
  <c r="R293"/>
  <c r="T293" s="1"/>
  <c r="S292"/>
  <c r="U292"/>
  <c r="O163" l="1"/>
  <c r="P163"/>
  <c r="M164"/>
  <c r="N164" s="1"/>
  <c r="L165"/>
  <c r="K169"/>
  <c r="J170"/>
  <c r="I201"/>
  <c r="R294"/>
  <c r="T294" s="1"/>
  <c r="S293"/>
  <c r="U293"/>
  <c r="M165" l="1"/>
  <c r="N165" s="1"/>
  <c r="L166"/>
  <c r="P164"/>
  <c r="O164"/>
  <c r="K170"/>
  <c r="J171"/>
  <c r="I202"/>
  <c r="R295"/>
  <c r="T295" s="1"/>
  <c r="S294"/>
  <c r="U294"/>
  <c r="P165" l="1"/>
  <c r="O165"/>
  <c r="M166"/>
  <c r="N166" s="1"/>
  <c r="L167"/>
  <c r="K171"/>
  <c r="J172"/>
  <c r="I203"/>
  <c r="R296"/>
  <c r="T296" s="1"/>
  <c r="S295"/>
  <c r="U295"/>
  <c r="M167" l="1"/>
  <c r="N167" s="1"/>
  <c r="L168"/>
  <c r="O166"/>
  <c r="P166"/>
  <c r="K172"/>
  <c r="J173"/>
  <c r="I204"/>
  <c r="S296"/>
  <c r="U296"/>
  <c r="M168" l="1"/>
  <c r="N168" s="1"/>
  <c r="L169"/>
  <c r="O167"/>
  <c r="P167"/>
  <c r="K173"/>
  <c r="J174"/>
  <c r="I205"/>
  <c r="M169" l="1"/>
  <c r="N169" s="1"/>
  <c r="L170"/>
  <c r="P168"/>
  <c r="O168"/>
  <c r="K174"/>
  <c r="J175"/>
  <c r="I206"/>
  <c r="M170" l="1"/>
  <c r="N170" s="1"/>
  <c r="L171"/>
  <c r="P169"/>
  <c r="O169"/>
  <c r="K175"/>
  <c r="J176"/>
  <c r="I207"/>
  <c r="M171" l="1"/>
  <c r="N171" s="1"/>
  <c r="L172"/>
  <c r="P170"/>
  <c r="O170"/>
  <c r="K176"/>
  <c r="J177"/>
  <c r="I208"/>
  <c r="M172" l="1"/>
  <c r="N172" s="1"/>
  <c r="L173"/>
  <c r="P171"/>
  <c r="O171"/>
  <c r="K177"/>
  <c r="J178"/>
  <c r="I209"/>
  <c r="M173" l="1"/>
  <c r="N173" s="1"/>
  <c r="L174"/>
  <c r="O172"/>
  <c r="P172"/>
  <c r="K178"/>
  <c r="J179"/>
  <c r="I210"/>
  <c r="M174" l="1"/>
  <c r="N174" s="1"/>
  <c r="L175"/>
  <c r="O173"/>
  <c r="P173"/>
  <c r="J180"/>
  <c r="K179"/>
  <c r="I211"/>
  <c r="M175" l="1"/>
  <c r="N175" s="1"/>
  <c r="L176"/>
  <c r="O174"/>
  <c r="P174"/>
  <c r="K180"/>
  <c r="J181"/>
  <c r="I212"/>
  <c r="M176" l="1"/>
  <c r="N176" s="1"/>
  <c r="L177"/>
  <c r="P175"/>
  <c r="O175"/>
  <c r="K181"/>
  <c r="J182"/>
  <c r="I213"/>
  <c r="M177" l="1"/>
  <c r="N177" s="1"/>
  <c r="L178"/>
  <c r="O176"/>
  <c r="P176"/>
  <c r="K182"/>
  <c r="J183"/>
  <c r="I214"/>
  <c r="M178" l="1"/>
  <c r="N178" s="1"/>
  <c r="L179"/>
  <c r="P177"/>
  <c r="O177"/>
  <c r="J184"/>
  <c r="K183"/>
  <c r="I215"/>
  <c r="M179" l="1"/>
  <c r="N179" s="1"/>
  <c r="L180"/>
  <c r="P178"/>
  <c r="O178"/>
  <c r="K184"/>
  <c r="J185"/>
  <c r="I216"/>
  <c r="M180" l="1"/>
  <c r="N180" s="1"/>
  <c r="L181"/>
  <c r="O179"/>
  <c r="P179"/>
  <c r="K185"/>
  <c r="J186"/>
  <c r="I217"/>
  <c r="M181" l="1"/>
  <c r="N181" s="1"/>
  <c r="L182"/>
  <c r="P180"/>
  <c r="O180"/>
  <c r="K186"/>
  <c r="J187"/>
  <c r="I218"/>
  <c r="M182" l="1"/>
  <c r="N182" s="1"/>
  <c r="L183"/>
  <c r="P181"/>
  <c r="O181"/>
  <c r="K187"/>
  <c r="J188"/>
  <c r="I219"/>
  <c r="M183" l="1"/>
  <c r="N183" s="1"/>
  <c r="L184"/>
  <c r="P182"/>
  <c r="O182"/>
  <c r="J189"/>
  <c r="K188"/>
  <c r="I220"/>
  <c r="M184" l="1"/>
  <c r="N184" s="1"/>
  <c r="L185"/>
  <c r="P183"/>
  <c r="O183"/>
  <c r="K189"/>
  <c r="J190"/>
  <c r="I221"/>
  <c r="M185" l="1"/>
  <c r="N185" s="1"/>
  <c r="L186"/>
  <c r="O184"/>
  <c r="P184"/>
  <c r="K190"/>
  <c r="J191"/>
  <c r="I222"/>
  <c r="M186" l="1"/>
  <c r="N186" s="1"/>
  <c r="L187"/>
  <c r="P185"/>
  <c r="O185"/>
  <c r="K191"/>
  <c r="J192"/>
  <c r="I223"/>
  <c r="M187" l="1"/>
  <c r="N187" s="1"/>
  <c r="L188"/>
  <c r="O186"/>
  <c r="P186"/>
  <c r="K192"/>
  <c r="J193"/>
  <c r="I224"/>
  <c r="M188" l="1"/>
  <c r="N188" s="1"/>
  <c r="L189"/>
  <c r="O187"/>
  <c r="P187"/>
  <c r="K193"/>
  <c r="J194"/>
  <c r="I225"/>
  <c r="M189" l="1"/>
  <c r="N189" s="1"/>
  <c r="L190"/>
  <c r="P188"/>
  <c r="O188"/>
  <c r="J195"/>
  <c r="K194"/>
  <c r="I226"/>
  <c r="M190" l="1"/>
  <c r="N190" s="1"/>
  <c r="L191"/>
  <c r="O189"/>
  <c r="P189"/>
  <c r="K195"/>
  <c r="J196"/>
  <c r="I227"/>
  <c r="M191" l="1"/>
  <c r="N191" s="1"/>
  <c r="L192"/>
  <c r="P190"/>
  <c r="O190"/>
  <c r="K196"/>
  <c r="J197"/>
  <c r="I228"/>
  <c r="M192" l="1"/>
  <c r="N192" s="1"/>
  <c r="L193"/>
  <c r="P191"/>
  <c r="O191"/>
  <c r="K197"/>
  <c r="J198"/>
  <c r="I229"/>
  <c r="M193" l="1"/>
  <c r="N193" s="1"/>
  <c r="L194"/>
  <c r="P192"/>
  <c r="O192"/>
  <c r="K198"/>
  <c r="J199"/>
  <c r="I230"/>
  <c r="M194" l="1"/>
  <c r="N194" s="1"/>
  <c r="L195"/>
  <c r="O193"/>
  <c r="P193"/>
  <c r="K199"/>
  <c r="J200"/>
  <c r="I231"/>
  <c r="M195" l="1"/>
  <c r="N195" s="1"/>
  <c r="L196"/>
  <c r="P194"/>
  <c r="O194"/>
  <c r="J201"/>
  <c r="K200"/>
  <c r="I232"/>
  <c r="M196" l="1"/>
  <c r="N196" s="1"/>
  <c r="L197"/>
  <c r="P195"/>
  <c r="O195"/>
  <c r="K201"/>
  <c r="J202"/>
  <c r="I233"/>
  <c r="M197" l="1"/>
  <c r="N197" s="1"/>
  <c r="L198"/>
  <c r="O196"/>
  <c r="P196"/>
  <c r="J203"/>
  <c r="K202"/>
  <c r="I234"/>
  <c r="M198" l="1"/>
  <c r="N198" s="1"/>
  <c r="L199"/>
  <c r="O197"/>
  <c r="P197"/>
  <c r="K203"/>
  <c r="J204"/>
  <c r="I235"/>
  <c r="M199" l="1"/>
  <c r="N199" s="1"/>
  <c r="L200"/>
  <c r="P198"/>
  <c r="O198"/>
  <c r="J205"/>
  <c r="K204"/>
  <c r="I236"/>
  <c r="M200" l="1"/>
  <c r="N200" s="1"/>
  <c r="L201"/>
  <c r="O199"/>
  <c r="P199"/>
  <c r="K205"/>
  <c r="J206"/>
  <c r="I237"/>
  <c r="M201" l="1"/>
  <c r="N201" s="1"/>
  <c r="L202"/>
  <c r="O200"/>
  <c r="P200"/>
  <c r="K206"/>
  <c r="J207"/>
  <c r="I238"/>
  <c r="M202" l="1"/>
  <c r="N202" s="1"/>
  <c r="L203"/>
  <c r="O201"/>
  <c r="P201"/>
  <c r="K207"/>
  <c r="J208"/>
  <c r="I239"/>
  <c r="M203" l="1"/>
  <c r="N203" s="1"/>
  <c r="L204"/>
  <c r="O202"/>
  <c r="P202"/>
  <c r="K208"/>
  <c r="J209"/>
  <c r="I240"/>
  <c r="M204" l="1"/>
  <c r="N204" s="1"/>
  <c r="L205"/>
  <c r="P203"/>
  <c r="O203"/>
  <c r="K209"/>
  <c r="J210"/>
  <c r="I241"/>
  <c r="M205" l="1"/>
  <c r="N205" s="1"/>
  <c r="L206"/>
  <c r="P204"/>
  <c r="O204"/>
  <c r="K210"/>
  <c r="J211"/>
  <c r="I242"/>
  <c r="M206" l="1"/>
  <c r="N206" s="1"/>
  <c r="L207"/>
  <c r="P205"/>
  <c r="O205"/>
  <c r="J212"/>
  <c r="K211"/>
  <c r="I243"/>
  <c r="M207" l="1"/>
  <c r="N207" s="1"/>
  <c r="L208"/>
  <c r="O206"/>
  <c r="P206"/>
  <c r="J213"/>
  <c r="K212"/>
  <c r="I244"/>
  <c r="M208" l="1"/>
  <c r="N208" s="1"/>
  <c r="L209"/>
  <c r="P207"/>
  <c r="O207"/>
  <c r="J214"/>
  <c r="K213"/>
  <c r="I245"/>
  <c r="O208" l="1"/>
  <c r="P208"/>
  <c r="M209"/>
  <c r="N209" s="1"/>
  <c r="L210"/>
  <c r="J215"/>
  <c r="K214"/>
  <c r="I246"/>
  <c r="M210" l="1"/>
  <c r="N210" s="1"/>
  <c r="L211"/>
  <c r="P209"/>
  <c r="O209"/>
  <c r="J216"/>
  <c r="K215"/>
  <c r="I247"/>
  <c r="O210" l="1"/>
  <c r="P210"/>
  <c r="M211"/>
  <c r="N211" s="1"/>
  <c r="L212"/>
  <c r="J217"/>
  <c r="K216"/>
  <c r="I248"/>
  <c r="P211" l="1"/>
  <c r="O211"/>
  <c r="M212"/>
  <c r="N212" s="1"/>
  <c r="L213"/>
  <c r="J218"/>
  <c r="K217"/>
  <c r="I249"/>
  <c r="M213" l="1"/>
  <c r="N213" s="1"/>
  <c r="L214"/>
  <c r="P212"/>
  <c r="O212"/>
  <c r="J219"/>
  <c r="K218"/>
  <c r="I250"/>
  <c r="M214" l="1"/>
  <c r="N214" s="1"/>
  <c r="L215"/>
  <c r="P213"/>
  <c r="O213"/>
  <c r="J220"/>
  <c r="K219"/>
  <c r="I251"/>
  <c r="M215" l="1"/>
  <c r="N215" s="1"/>
  <c r="L216"/>
  <c r="P214"/>
  <c r="O214"/>
  <c r="K220"/>
  <c r="J221"/>
  <c r="I252"/>
  <c r="M216" l="1"/>
  <c r="N216" s="1"/>
  <c r="L217"/>
  <c r="O215"/>
  <c r="P215"/>
  <c r="K221"/>
  <c r="J222"/>
  <c r="I253"/>
  <c r="M217" l="1"/>
  <c r="N217" s="1"/>
  <c r="L218"/>
  <c r="O216"/>
  <c r="P216"/>
  <c r="K222"/>
  <c r="J223"/>
  <c r="I254"/>
  <c r="M218" l="1"/>
  <c r="N218" s="1"/>
  <c r="L219"/>
  <c r="O217"/>
  <c r="P217"/>
  <c r="J224"/>
  <c r="K223"/>
  <c r="I255"/>
  <c r="M219" l="1"/>
  <c r="N219" s="1"/>
  <c r="L220"/>
  <c r="P218"/>
  <c r="O218"/>
  <c r="K224"/>
  <c r="J225"/>
  <c r="I256"/>
  <c r="M220" l="1"/>
  <c r="N220" s="1"/>
  <c r="L221"/>
  <c r="P219"/>
  <c r="O219"/>
  <c r="K225"/>
  <c r="J226"/>
  <c r="I257"/>
  <c r="M221" l="1"/>
  <c r="N221" s="1"/>
  <c r="L222"/>
  <c r="O220"/>
  <c r="P220"/>
  <c r="J227"/>
  <c r="K226"/>
  <c r="I258"/>
  <c r="M222" l="1"/>
  <c r="N222" s="1"/>
  <c r="L223"/>
  <c r="P221"/>
  <c r="O221"/>
  <c r="K227"/>
  <c r="J228"/>
  <c r="I259"/>
  <c r="M223" l="1"/>
  <c r="N223" s="1"/>
  <c r="L224"/>
  <c r="O222"/>
  <c r="P222"/>
  <c r="K228"/>
  <c r="J229"/>
  <c r="I260"/>
  <c r="M224" l="1"/>
  <c r="N224" s="1"/>
  <c r="L225"/>
  <c r="P223"/>
  <c r="O223"/>
  <c r="K229"/>
  <c r="J230"/>
  <c r="I261"/>
  <c r="M225" l="1"/>
  <c r="N225" s="1"/>
  <c r="L226"/>
  <c r="O224"/>
  <c r="P224"/>
  <c r="K230"/>
  <c r="J231"/>
  <c r="I262"/>
  <c r="M226" l="1"/>
  <c r="N226" s="1"/>
  <c r="L227"/>
  <c r="P225"/>
  <c r="O225"/>
  <c r="J232"/>
  <c r="K231"/>
  <c r="I263"/>
  <c r="M227" l="1"/>
  <c r="N227" s="1"/>
  <c r="L228"/>
  <c r="P226"/>
  <c r="O226"/>
  <c r="K232"/>
  <c r="J233"/>
  <c r="I264"/>
  <c r="M228" l="1"/>
  <c r="N228" s="1"/>
  <c r="L229"/>
  <c r="O227"/>
  <c r="P227"/>
  <c r="J234"/>
  <c r="K233"/>
  <c r="I265"/>
  <c r="M229" l="1"/>
  <c r="N229" s="1"/>
  <c r="L230"/>
  <c r="P228"/>
  <c r="O228"/>
  <c r="K234"/>
  <c r="J235"/>
  <c r="I266"/>
  <c r="M230" l="1"/>
  <c r="N230" s="1"/>
  <c r="L231"/>
  <c r="O229"/>
  <c r="P229"/>
  <c r="K235"/>
  <c r="J236"/>
  <c r="I267"/>
  <c r="M231" l="1"/>
  <c r="N231" s="1"/>
  <c r="L232"/>
  <c r="P230"/>
  <c r="O230"/>
  <c r="K236"/>
  <c r="J237"/>
  <c r="I268"/>
  <c r="M232" l="1"/>
  <c r="N232" s="1"/>
  <c r="L233"/>
  <c r="O231"/>
  <c r="P231"/>
  <c r="K237"/>
  <c r="J238"/>
  <c r="I269"/>
  <c r="M233" l="1"/>
  <c r="N233" s="1"/>
  <c r="L234"/>
  <c r="O232"/>
  <c r="P232"/>
  <c r="K238"/>
  <c r="J239"/>
  <c r="I270"/>
  <c r="M234" l="1"/>
  <c r="N234" s="1"/>
  <c r="L235"/>
  <c r="P233"/>
  <c r="O233"/>
  <c r="K239"/>
  <c r="J240"/>
  <c r="I271"/>
  <c r="M235" l="1"/>
  <c r="N235" s="1"/>
  <c r="L236"/>
  <c r="O234"/>
  <c r="P234"/>
  <c r="J241"/>
  <c r="K240"/>
  <c r="I272"/>
  <c r="M236" l="1"/>
  <c r="N236" s="1"/>
  <c r="L237"/>
  <c r="P235"/>
  <c r="O235"/>
  <c r="K241"/>
  <c r="J242"/>
  <c r="I273"/>
  <c r="M237" l="1"/>
  <c r="N237" s="1"/>
  <c r="L238"/>
  <c r="O236"/>
  <c r="P236"/>
  <c r="J243"/>
  <c r="K242"/>
  <c r="I274"/>
  <c r="M238" l="1"/>
  <c r="N238" s="1"/>
  <c r="L239"/>
  <c r="O237"/>
  <c r="P237"/>
  <c r="J244"/>
  <c r="K243"/>
  <c r="I275"/>
  <c r="M239" l="1"/>
  <c r="N239" s="1"/>
  <c r="L240"/>
  <c r="O238"/>
  <c r="P238"/>
  <c r="J245"/>
  <c r="K244"/>
  <c r="I276"/>
  <c r="M240" l="1"/>
  <c r="N240" s="1"/>
  <c r="L241"/>
  <c r="O239"/>
  <c r="P239"/>
  <c r="J246"/>
  <c r="K245"/>
  <c r="I277"/>
  <c r="M241" l="1"/>
  <c r="N241" s="1"/>
  <c r="L242"/>
  <c r="P240"/>
  <c r="O240"/>
  <c r="J247"/>
  <c r="K246"/>
  <c r="I278"/>
  <c r="M242" l="1"/>
  <c r="N242" s="1"/>
  <c r="L243"/>
  <c r="O241"/>
  <c r="P241"/>
  <c r="J248"/>
  <c r="K247"/>
  <c r="I279"/>
  <c r="M243" l="1"/>
  <c r="N243" s="1"/>
  <c r="L244"/>
  <c r="O242"/>
  <c r="P242"/>
  <c r="J249"/>
  <c r="K248"/>
  <c r="I280"/>
  <c r="M244" l="1"/>
  <c r="N244" s="1"/>
  <c r="L245"/>
  <c r="O243"/>
  <c r="P243"/>
  <c r="J250"/>
  <c r="K249"/>
  <c r="I281"/>
  <c r="M245" l="1"/>
  <c r="N245" s="1"/>
  <c r="L246"/>
  <c r="O244"/>
  <c r="P244"/>
  <c r="K250"/>
  <c r="J251"/>
  <c r="I282"/>
  <c r="M246" l="1"/>
  <c r="N246" s="1"/>
  <c r="L247"/>
  <c r="O245"/>
  <c r="P245"/>
  <c r="K251"/>
  <c r="J252"/>
  <c r="I283"/>
  <c r="M247" l="1"/>
  <c r="N247" s="1"/>
  <c r="L248"/>
  <c r="O246"/>
  <c r="P246"/>
  <c r="J253"/>
  <c r="K252"/>
  <c r="I284"/>
  <c r="M248" l="1"/>
  <c r="N248" s="1"/>
  <c r="L249"/>
  <c r="O247"/>
  <c r="P247"/>
  <c r="J254"/>
  <c r="K253"/>
  <c r="I285"/>
  <c r="M249" l="1"/>
  <c r="N249" s="1"/>
  <c r="L250"/>
  <c r="P248"/>
  <c r="O248"/>
  <c r="J255"/>
  <c r="K254"/>
  <c r="I286"/>
  <c r="M250" l="1"/>
  <c r="N250" s="1"/>
  <c r="L251"/>
  <c r="O249"/>
  <c r="P249"/>
  <c r="J256"/>
  <c r="K255"/>
  <c r="I287"/>
  <c r="M251" l="1"/>
  <c r="N251" s="1"/>
  <c r="L252"/>
  <c r="O250"/>
  <c r="P250"/>
  <c r="J257"/>
  <c r="K256"/>
  <c r="I288"/>
  <c r="M252" l="1"/>
  <c r="N252" s="1"/>
  <c r="L253"/>
  <c r="P251"/>
  <c r="O251"/>
  <c r="J258"/>
  <c r="K257"/>
  <c r="I289"/>
  <c r="M253" l="1"/>
  <c r="N253" s="1"/>
  <c r="L254"/>
  <c r="O252"/>
  <c r="P252"/>
  <c r="J259"/>
  <c r="K258"/>
  <c r="I290"/>
  <c r="M254" l="1"/>
  <c r="N254" s="1"/>
  <c r="L255"/>
  <c r="O253"/>
  <c r="P253"/>
  <c r="J260"/>
  <c r="K259"/>
  <c r="I291"/>
  <c r="M255" l="1"/>
  <c r="N255" s="1"/>
  <c r="L256"/>
  <c r="O254"/>
  <c r="P254"/>
  <c r="K260"/>
  <c r="J261"/>
  <c r="I292"/>
  <c r="M256" l="1"/>
  <c r="N256" s="1"/>
  <c r="L257"/>
  <c r="O255"/>
  <c r="P255"/>
  <c r="K261"/>
  <c r="J262"/>
  <c r="I293"/>
  <c r="M257" l="1"/>
  <c r="N257" s="1"/>
  <c r="L258"/>
  <c r="O256"/>
  <c r="P256"/>
  <c r="J263"/>
  <c r="K262"/>
  <c r="I294"/>
  <c r="M258" l="1"/>
  <c r="N258" s="1"/>
  <c r="L259"/>
  <c r="O257"/>
  <c r="P257"/>
  <c r="K263"/>
  <c r="J264"/>
  <c r="I295"/>
  <c r="M259" l="1"/>
  <c r="N259" s="1"/>
  <c r="L260"/>
  <c r="P258"/>
  <c r="O258"/>
  <c r="J265"/>
  <c r="K264"/>
  <c r="I296"/>
  <c r="M260" l="1"/>
  <c r="N260" s="1"/>
  <c r="L261"/>
  <c r="O259"/>
  <c r="P259"/>
  <c r="J266"/>
  <c r="K265"/>
  <c r="M261" l="1"/>
  <c r="N261" s="1"/>
  <c r="L262"/>
  <c r="P260"/>
  <c r="O260"/>
  <c r="K266"/>
  <c r="J267"/>
  <c r="M262" l="1"/>
  <c r="N262" s="1"/>
  <c r="L263"/>
  <c r="O261"/>
  <c r="P261"/>
  <c r="J268"/>
  <c r="K267"/>
  <c r="M263" l="1"/>
  <c r="N263" s="1"/>
  <c r="L264"/>
  <c r="O262"/>
  <c r="P262"/>
  <c r="J269"/>
  <c r="K268"/>
  <c r="M264" l="1"/>
  <c r="N264" s="1"/>
  <c r="L265"/>
  <c r="P263"/>
  <c r="O263"/>
  <c r="J270"/>
  <c r="K269"/>
  <c r="M265" l="1"/>
  <c r="N265" s="1"/>
  <c r="L266"/>
  <c r="P264"/>
  <c r="O264"/>
  <c r="K270"/>
  <c r="J271"/>
  <c r="M266" l="1"/>
  <c r="N266" s="1"/>
  <c r="L267"/>
  <c r="P265"/>
  <c r="O265"/>
  <c r="J272"/>
  <c r="K271"/>
  <c r="M267" l="1"/>
  <c r="N267" s="1"/>
  <c r="L268"/>
  <c r="O266"/>
  <c r="P266"/>
  <c r="K272"/>
  <c r="J273"/>
  <c r="M268" l="1"/>
  <c r="N268" s="1"/>
  <c r="L269"/>
  <c r="O267"/>
  <c r="P267"/>
  <c r="K273"/>
  <c r="J274"/>
  <c r="M269" l="1"/>
  <c r="N269" s="1"/>
  <c r="L270"/>
  <c r="P268"/>
  <c r="O268"/>
  <c r="J275"/>
  <c r="K274"/>
  <c r="M270" l="1"/>
  <c r="N270" s="1"/>
  <c r="L271"/>
  <c r="P269"/>
  <c r="O269"/>
  <c r="J276"/>
  <c r="K275"/>
  <c r="M271" l="1"/>
  <c r="N271" s="1"/>
  <c r="L272"/>
  <c r="O270"/>
  <c r="P270"/>
  <c r="K276"/>
  <c r="J277"/>
  <c r="M272" l="1"/>
  <c r="N272" s="1"/>
  <c r="L273"/>
  <c r="P271"/>
  <c r="O271"/>
  <c r="J278"/>
  <c r="K277"/>
  <c r="M273" l="1"/>
  <c r="N273" s="1"/>
  <c r="L274"/>
  <c r="O272"/>
  <c r="P272"/>
  <c r="K278"/>
  <c r="J279"/>
  <c r="M274" l="1"/>
  <c r="N274" s="1"/>
  <c r="L275"/>
  <c r="O273"/>
  <c r="P273"/>
  <c r="J280"/>
  <c r="K279"/>
  <c r="P274" l="1"/>
  <c r="O274"/>
  <c r="M275"/>
  <c r="N275" s="1"/>
  <c r="L276"/>
  <c r="K280"/>
  <c r="J281"/>
  <c r="M276" l="1"/>
  <c r="N276" s="1"/>
  <c r="L277"/>
  <c r="P275"/>
  <c r="O275"/>
  <c r="K281"/>
  <c r="J282"/>
  <c r="O276" l="1"/>
  <c r="P276"/>
  <c r="M277"/>
  <c r="N277" s="1"/>
  <c r="L278"/>
  <c r="J283"/>
  <c r="K282"/>
  <c r="M278" l="1"/>
  <c r="N278" s="1"/>
  <c r="L279"/>
  <c r="O277"/>
  <c r="P277"/>
  <c r="K283"/>
  <c r="J284"/>
  <c r="M279" l="1"/>
  <c r="N279" s="1"/>
  <c r="L280"/>
  <c r="O278"/>
  <c r="P278"/>
  <c r="J285"/>
  <c r="K284"/>
  <c r="M280" l="1"/>
  <c r="N280" s="1"/>
  <c r="L281"/>
  <c r="P279"/>
  <c r="O279"/>
  <c r="J286"/>
  <c r="K285"/>
  <c r="M281" l="1"/>
  <c r="N281" s="1"/>
  <c r="L282"/>
  <c r="P280"/>
  <c r="O280"/>
  <c r="J287"/>
  <c r="K286"/>
  <c r="M282" l="1"/>
  <c r="N282" s="1"/>
  <c r="L283"/>
  <c r="P281"/>
  <c r="O281"/>
  <c r="J288"/>
  <c r="K287"/>
  <c r="M283" l="1"/>
  <c r="N283" s="1"/>
  <c r="L284"/>
  <c r="P282"/>
  <c r="O282"/>
  <c r="J289"/>
  <c r="K288"/>
  <c r="M284" l="1"/>
  <c r="N284" s="1"/>
  <c r="L285"/>
  <c r="P283"/>
  <c r="O283"/>
  <c r="J290"/>
  <c r="K289"/>
  <c r="M285" l="1"/>
  <c r="N285" s="1"/>
  <c r="L286"/>
  <c r="P284"/>
  <c r="O284"/>
  <c r="K290"/>
  <c r="J291"/>
  <c r="M286" l="1"/>
  <c r="N286" s="1"/>
  <c r="L287"/>
  <c r="O285"/>
  <c r="P285"/>
  <c r="K291"/>
  <c r="J292"/>
  <c r="M287" l="1"/>
  <c r="N287" s="1"/>
  <c r="L288"/>
  <c r="P286"/>
  <c r="O286"/>
  <c r="J293"/>
  <c r="K292"/>
  <c r="M288" l="1"/>
  <c r="N288" s="1"/>
  <c r="L289"/>
  <c r="O287"/>
  <c r="P287"/>
  <c r="K293"/>
  <c r="J294"/>
  <c r="M289" l="1"/>
  <c r="N289" s="1"/>
  <c r="L290"/>
  <c r="P288"/>
  <c r="O288"/>
  <c r="J295"/>
  <c r="K294"/>
  <c r="M290" l="1"/>
  <c r="N290" s="1"/>
  <c r="L291"/>
  <c r="O289"/>
  <c r="P289"/>
  <c r="J296"/>
  <c r="K296" s="1"/>
  <c r="K295"/>
  <c r="M291" l="1"/>
  <c r="N291" s="1"/>
  <c r="L292"/>
  <c r="P290"/>
  <c r="O290"/>
  <c r="M292" l="1"/>
  <c r="N292" s="1"/>
  <c r="L293"/>
  <c r="P291"/>
  <c r="O291"/>
  <c r="U3" i="5"/>
  <c r="T3"/>
  <c r="M293" i="2" l="1"/>
  <c r="N293" s="1"/>
  <c r="L294"/>
  <c r="P292"/>
  <c r="O292"/>
  <c r="M294" l="1"/>
  <c r="N294" s="1"/>
  <c r="L295"/>
  <c r="O293"/>
  <c r="P293"/>
  <c r="M295" l="1"/>
  <c r="N295" s="1"/>
  <c r="L296"/>
  <c r="M296" s="1"/>
  <c r="N296" s="1"/>
  <c r="P294"/>
  <c r="O294"/>
  <c r="O296" l="1"/>
  <c r="O295"/>
  <c r="P295"/>
  <c r="P296" s="1"/>
  <c r="E3" s="1"/>
</calcChain>
</file>

<file path=xl/sharedStrings.xml><?xml version="1.0" encoding="utf-8"?>
<sst xmlns="http://schemas.openxmlformats.org/spreadsheetml/2006/main" count="117" uniqueCount="77">
  <si>
    <t>alpha</t>
  </si>
  <si>
    <t>beta</t>
  </si>
  <si>
    <t>m</t>
  </si>
  <si>
    <t>b</t>
  </si>
  <si>
    <t>scale</t>
  </si>
  <si>
    <t>Fire through whole house - max loss 100%</t>
  </si>
  <si>
    <t>Time</t>
  </si>
  <si>
    <t>Loss</t>
  </si>
  <si>
    <t>Loss rate</t>
  </si>
  <si>
    <t>Weibull Parameters</t>
  </si>
  <si>
    <t>F1</t>
  </si>
  <si>
    <t>F2</t>
  </si>
  <si>
    <t>loss rate 1</t>
  </si>
  <si>
    <t>3 people penalty (time)</t>
  </si>
  <si>
    <t>fire loss mitigation rate</t>
  </si>
  <si>
    <t>seed</t>
  </si>
  <si>
    <t>Mit Loss rate</t>
  </si>
  <si>
    <t>overall loss rate</t>
  </si>
  <si>
    <t>Truck 1 Arrives (time)</t>
  </si>
  <si>
    <t>Truck 2 Arrives (time)</t>
  </si>
  <si>
    <t>Scenario Assumptions</t>
  </si>
  <si>
    <t>1st Truck Performance</t>
  </si>
  <si>
    <t># People (3 or 4)</t>
  </si>
  <si>
    <t>max time 1 truck fight fire alone</t>
  </si>
  <si>
    <t>Fire Loss Model</t>
  </si>
  <si>
    <t>Truck 1 ready with hose</t>
  </si>
  <si>
    <t>w/ 3 person penalty</t>
  </si>
  <si>
    <t>Truck 2 ready to support hose</t>
  </si>
  <si>
    <t>Fire - Partial loss</t>
  </si>
  <si>
    <t>Probability</t>
  </si>
  <si>
    <t>% Prob Spread Room to Room</t>
  </si>
  <si>
    <t>Final Spread Limited to:</t>
  </si>
  <si>
    <t>Original Room</t>
  </si>
  <si>
    <t>1 Room in Other Floor</t>
  </si>
  <si>
    <t>% Prob Spread from floor to floor (after adjacent rooms ignited)</t>
  </si>
  <si>
    <t>2 rooms on same floor</t>
  </si>
  <si>
    <t>3 rooms on same floor</t>
  </si>
  <si>
    <t>Whole House</t>
  </si>
  <si>
    <t>Ground Level</t>
  </si>
  <si>
    <t>Upper Level</t>
  </si>
  <si>
    <t>Damage/Scale</t>
  </si>
  <si>
    <t>Fire Origination</t>
  </si>
  <si>
    <t>%Prob Fire Starting at Ground Level (1-P for Uppel Level)</t>
  </si>
  <si>
    <t>Probability Given Origination</t>
  </si>
  <si>
    <t>Results of Monte Carlo Simulation</t>
  </si>
  <si>
    <t>Sample Number</t>
  </si>
  <si>
    <t>Simulation Stats</t>
  </si>
  <si>
    <t>repetitions</t>
  </si>
  <si>
    <t>Notes</t>
  </si>
  <si>
    <t>Average</t>
  </si>
  <si>
    <t>SD</t>
  </si>
  <si>
    <t>Max</t>
  </si>
  <si>
    <t>Min</t>
  </si>
  <si>
    <t>Only the first 100 repetitions are displayed on this worksheet.</t>
  </si>
  <si>
    <t>Simulation parameters</t>
  </si>
  <si>
    <t>Probability of 3-person crews</t>
  </si>
  <si>
    <t>Time Shift</t>
  </si>
  <si>
    <t>Time Scale</t>
  </si>
  <si>
    <t>Avg response time 1st engine</t>
  </si>
  <si>
    <t>Avg response time 2nd engine</t>
  </si>
  <si>
    <t>seconds</t>
  </si>
  <si>
    <t>Summary Statistics</t>
  </si>
  <si>
    <t>Random process - truck arrival</t>
  </si>
  <si>
    <t>1st Floor 0.2</t>
  </si>
  <si>
    <t>1st Floor 0.4</t>
  </si>
  <si>
    <t>1st Floor 0.6</t>
  </si>
  <si>
    <t>1st Floor 0.8</t>
  </si>
  <si>
    <t>1st Floor 1.0</t>
  </si>
  <si>
    <t>2nd Floor 0.2</t>
  </si>
  <si>
    <t>2nd Floor 0.4</t>
  </si>
  <si>
    <t>2nd Floor 0.6</t>
  </si>
  <si>
    <t>2nd Floor 0.8</t>
  </si>
  <si>
    <t>2nd Floor 1.0</t>
  </si>
  <si>
    <t>Prob Bins</t>
  </si>
  <si>
    <t>Damage / Scale</t>
  </si>
  <si>
    <t>$E$3</t>
  </si>
  <si>
    <t>Total Loss Due to Fire</t>
  </si>
</sst>
</file>

<file path=xl/styles.xml><?xml version="1.0" encoding="utf-8"?>
<styleSheet xmlns="http://schemas.openxmlformats.org/spreadsheetml/2006/main">
  <numFmts count="2">
    <numFmt numFmtId="164" formatCode="0.000"/>
    <numFmt numFmtId="165" formatCode="0.0000"/>
  </numFmts>
  <fonts count="13">
    <font>
      <sz val="11"/>
      <color theme="1"/>
      <name val="Calibri"/>
      <family val="2"/>
      <scheme val="minor"/>
    </font>
    <font>
      <b/>
      <sz val="11"/>
      <color theme="1"/>
      <name val="Calibri"/>
      <family val="2"/>
      <scheme val="minor"/>
    </font>
    <font>
      <sz val="12"/>
      <name val="Times New Roman"/>
      <family val="1"/>
    </font>
    <font>
      <sz val="24"/>
      <name val="Times New Roman"/>
      <family val="1"/>
    </font>
    <font>
      <sz val="10"/>
      <name val="Arial"/>
      <family val="2"/>
    </font>
    <font>
      <sz val="12"/>
      <name val="Times New Roman"/>
      <family val="1"/>
    </font>
    <font>
      <b/>
      <sz val="14"/>
      <name val="Times New Roman"/>
      <family val="1"/>
    </font>
    <font>
      <b/>
      <sz val="12"/>
      <color indexed="10"/>
      <name val="Times New Roman"/>
      <family val="1"/>
    </font>
    <font>
      <sz val="12"/>
      <color indexed="10"/>
      <name val="Times New Roman"/>
      <family val="1"/>
    </font>
    <font>
      <b/>
      <sz val="12"/>
      <name val="Times New Roman"/>
      <family val="1"/>
    </font>
    <font>
      <sz val="11"/>
      <name val="Calibri"/>
      <family val="2"/>
      <scheme val="minor"/>
    </font>
    <font>
      <b/>
      <sz val="12"/>
      <color indexed="56"/>
      <name val="Times New Roman"/>
      <family val="1"/>
    </font>
    <font>
      <b/>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bgColor indexed="64"/>
      </patternFill>
    </fill>
  </fills>
  <borders count="30">
    <border>
      <left/>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9" fontId="2" fillId="0" borderId="0" applyFont="0" applyFill="0" applyBorder="0" applyAlignment="0" applyProtection="0"/>
    <xf numFmtId="0" fontId="4" fillId="0" borderId="0"/>
    <xf numFmtId="0" fontId="5" fillId="0" borderId="0"/>
    <xf numFmtId="0" fontId="2" fillId="0" borderId="0"/>
  </cellStyleXfs>
  <cellXfs count="98">
    <xf numFmtId="0" fontId="0" fillId="0" borderId="0" xfId="0"/>
    <xf numFmtId="0" fontId="0" fillId="2" borderId="0" xfId="0" applyFill="1"/>
    <xf numFmtId="0" fontId="0" fillId="0" borderId="1" xfId="0" applyBorder="1"/>
    <xf numFmtId="0" fontId="0" fillId="2" borderId="1" xfId="0" applyFill="1" applyBorder="1" applyAlignment="1">
      <alignment horizontal="center"/>
    </xf>
    <xf numFmtId="0" fontId="0" fillId="0" borderId="1" xfId="0" applyBorder="1" applyAlignment="1">
      <alignment horizontal="center"/>
    </xf>
    <xf numFmtId="0" fontId="3" fillId="0" borderId="0" xfId="1" applyFont="1" applyAlignment="1">
      <alignment horizontal="left"/>
    </xf>
    <xf numFmtId="0" fontId="4" fillId="0" borderId="0" xfId="3"/>
    <xf numFmtId="0" fontId="2" fillId="0" borderId="0" xfId="1"/>
    <xf numFmtId="0" fontId="2" fillId="0" borderId="2" xfId="1" applyBorder="1" applyAlignment="1">
      <alignment horizontal="center" wrapText="1"/>
    </xf>
    <xf numFmtId="0" fontId="2" fillId="0" borderId="0" xfId="1" applyBorder="1" applyAlignment="1">
      <alignment wrapText="1"/>
    </xf>
    <xf numFmtId="0" fontId="2" fillId="0" borderId="0" xfId="1" applyAlignment="1">
      <alignment wrapText="1"/>
    </xf>
    <xf numFmtId="0" fontId="4" fillId="0" borderId="0" xfId="3" applyAlignment="1">
      <alignment wrapText="1"/>
    </xf>
    <xf numFmtId="0" fontId="2" fillId="0" borderId="0" xfId="1" applyAlignment="1">
      <alignment horizontal="center"/>
    </xf>
    <xf numFmtId="0" fontId="2" fillId="0" borderId="0" xfId="1" applyFont="1" applyBorder="1"/>
    <xf numFmtId="1" fontId="2" fillId="0" borderId="5" xfId="1" applyNumberFormat="1" applyFont="1" applyBorder="1"/>
    <xf numFmtId="0" fontId="2" fillId="0" borderId="6" xfId="1" applyFont="1" applyBorder="1"/>
    <xf numFmtId="1" fontId="2" fillId="0" borderId="7" xfId="1" applyNumberFormat="1" applyFont="1" applyBorder="1"/>
    <xf numFmtId="0" fontId="2" fillId="0" borderId="0" xfId="1" applyBorder="1"/>
    <xf numFmtId="1" fontId="2" fillId="0" borderId="0" xfId="1" applyNumberFormat="1" applyFont="1" applyBorder="1"/>
    <xf numFmtId="0" fontId="7" fillId="0" borderId="13" xfId="1" applyFont="1" applyBorder="1"/>
    <xf numFmtId="0" fontId="2" fillId="0" borderId="11" xfId="1" applyFont="1" applyBorder="1"/>
    <xf numFmtId="0" fontId="2" fillId="0" borderId="2" xfId="1" applyFont="1" applyBorder="1"/>
    <xf numFmtId="0" fontId="2" fillId="0" borderId="15" xfId="1" applyFont="1" applyBorder="1"/>
    <xf numFmtId="0" fontId="4" fillId="0" borderId="0" xfId="3" applyBorder="1"/>
    <xf numFmtId="0" fontId="8" fillId="0" borderId="0" xfId="1" applyFont="1" applyAlignment="1">
      <alignment horizontal="left"/>
    </xf>
    <xf numFmtId="0" fontId="2" fillId="0" borderId="0" xfId="5"/>
    <xf numFmtId="0" fontId="9" fillId="0" borderId="0" xfId="1" applyFont="1" applyAlignment="1">
      <alignment horizontal="center"/>
    </xf>
    <xf numFmtId="0" fontId="9" fillId="0" borderId="0" xfId="1" applyFont="1"/>
    <xf numFmtId="0" fontId="10" fillId="0" borderId="0" xfId="0" applyFont="1"/>
    <xf numFmtId="2" fontId="0" fillId="0" borderId="0" xfId="0" applyNumberFormat="1"/>
    <xf numFmtId="2" fontId="0" fillId="3" borderId="0" xfId="0" applyNumberFormat="1" applyFill="1"/>
    <xf numFmtId="0" fontId="2" fillId="0" borderId="0" xfId="2" applyNumberFormat="1" applyAlignment="1">
      <alignment horizontal="center"/>
    </xf>
    <xf numFmtId="1" fontId="2" fillId="0" borderId="0" xfId="1" applyNumberFormat="1" applyFont="1"/>
    <xf numFmtId="9" fontId="2" fillId="0" borderId="2" xfId="2" applyFont="1" applyBorder="1" applyAlignment="1">
      <alignment horizontal="center" wrapText="1"/>
    </xf>
    <xf numFmtId="164" fontId="2" fillId="0" borderId="0" xfId="2" applyNumberFormat="1" applyAlignment="1">
      <alignment horizontal="center"/>
    </xf>
    <xf numFmtId="0" fontId="2" fillId="0" borderId="8" xfId="1" applyFont="1" applyBorder="1"/>
    <xf numFmtId="0" fontId="2" fillId="0" borderId="17" xfId="1" applyBorder="1"/>
    <xf numFmtId="164" fontId="2" fillId="0" borderId="18" xfId="2" applyNumberFormat="1" applyBorder="1"/>
    <xf numFmtId="0" fontId="2" fillId="0" borderId="11" xfId="1" applyBorder="1"/>
    <xf numFmtId="0" fontId="7" fillId="0" borderId="12" xfId="1" applyFont="1" applyBorder="1"/>
    <xf numFmtId="0" fontId="2" fillId="0" borderId="14" xfId="1" applyFont="1" applyBorder="1"/>
    <xf numFmtId="0" fontId="2" fillId="0" borderId="5" xfId="1" applyFont="1" applyBorder="1"/>
    <xf numFmtId="165" fontId="2" fillId="0" borderId="19" xfId="2" applyNumberFormat="1" applyFont="1" applyBorder="1"/>
    <xf numFmtId="0" fontId="2" fillId="0" borderId="20" xfId="3" applyFont="1" applyBorder="1"/>
    <xf numFmtId="0" fontId="2" fillId="0" borderId="0" xfId="3" applyFont="1" applyBorder="1"/>
    <xf numFmtId="1" fontId="2" fillId="0" borderId="0" xfId="2" applyNumberFormat="1" applyFont="1"/>
    <xf numFmtId="0" fontId="2" fillId="0" borderId="5" xfId="1" applyBorder="1"/>
    <xf numFmtId="164" fontId="2" fillId="0" borderId="19" xfId="2" applyNumberFormat="1" applyBorder="1"/>
    <xf numFmtId="0" fontId="2" fillId="0" borderId="20" xfId="1" applyFont="1" applyBorder="1"/>
    <xf numFmtId="0" fontId="2" fillId="0" borderId="7" xfId="1" applyBorder="1"/>
    <xf numFmtId="164" fontId="2" fillId="0" borderId="21" xfId="2" applyNumberFormat="1" applyBorder="1"/>
    <xf numFmtId="0" fontId="2" fillId="0" borderId="15" xfId="1" applyBorder="1"/>
    <xf numFmtId="0" fontId="2" fillId="0" borderId="22" xfId="1" applyFont="1" applyBorder="1"/>
    <xf numFmtId="0" fontId="0" fillId="5" borderId="1" xfId="0" applyFill="1" applyBorder="1" applyAlignment="1">
      <alignment horizontal="center"/>
    </xf>
    <xf numFmtId="0" fontId="0" fillId="6" borderId="0" xfId="0" applyFill="1"/>
    <xf numFmtId="0" fontId="1" fillId="0" borderId="23" xfId="0" applyFont="1" applyBorder="1"/>
    <xf numFmtId="0" fontId="0" fillId="0" borderId="24" xfId="0" applyBorder="1"/>
    <xf numFmtId="0" fontId="0" fillId="0" borderId="25" xfId="0" applyBorder="1" applyAlignment="1">
      <alignment horizontal="center"/>
    </xf>
    <xf numFmtId="0" fontId="0" fillId="0" borderId="26" xfId="0" applyBorder="1"/>
    <xf numFmtId="0" fontId="0" fillId="0" borderId="0" xfId="0" applyBorder="1"/>
    <xf numFmtId="0" fontId="0" fillId="0" borderId="26" xfId="0" applyBorder="1" applyAlignment="1">
      <alignment horizontal="center"/>
    </xf>
    <xf numFmtId="0" fontId="0" fillId="0" borderId="0" xfId="0" applyBorder="1" applyAlignment="1">
      <alignment horizontal="center"/>
    </xf>
    <xf numFmtId="0" fontId="0" fillId="5" borderId="26" xfId="0" applyFill="1" applyBorder="1" applyAlignment="1">
      <alignment horizontal="center"/>
    </xf>
    <xf numFmtId="0" fontId="0" fillId="5" borderId="0" xfId="0" applyFill="1" applyBorder="1" applyAlignment="1">
      <alignment horizontal="center"/>
    </xf>
    <xf numFmtId="0" fontId="0" fillId="0" borderId="27" xfId="0" applyBorder="1"/>
    <xf numFmtId="0" fontId="0" fillId="0" borderId="28" xfId="0" applyBorder="1"/>
    <xf numFmtId="0" fontId="0" fillId="0" borderId="29" xfId="0" applyBorder="1"/>
    <xf numFmtId="0" fontId="0" fillId="0" borderId="23" xfId="0" applyBorder="1"/>
    <xf numFmtId="0" fontId="1" fillId="0" borderId="0" xfId="0" applyFont="1" applyBorder="1"/>
    <xf numFmtId="0" fontId="0" fillId="0" borderId="29" xfId="0" applyBorder="1" applyAlignment="1">
      <alignment horizontal="center"/>
    </xf>
    <xf numFmtId="0" fontId="10" fillId="0" borderId="24" xfId="0" applyFont="1" applyBorder="1"/>
    <xf numFmtId="0" fontId="0" fillId="0" borderId="25" xfId="0" applyBorder="1"/>
    <xf numFmtId="0" fontId="10" fillId="0" borderId="0" xfId="0" applyFont="1" applyBorder="1"/>
    <xf numFmtId="0" fontId="10" fillId="0" borderId="0" xfId="0" applyFont="1" applyBorder="1" applyAlignment="1">
      <alignment horizontal="center"/>
    </xf>
    <xf numFmtId="0" fontId="10" fillId="0" borderId="29" xfId="0" applyFont="1" applyBorder="1"/>
    <xf numFmtId="164" fontId="0" fillId="5" borderId="26" xfId="0" applyNumberFormat="1" applyFill="1" applyBorder="1" applyAlignment="1">
      <alignment horizontal="center"/>
    </xf>
    <xf numFmtId="2" fontId="10" fillId="5" borderId="0" xfId="0" applyNumberFormat="1" applyFont="1" applyFill="1" applyBorder="1" applyAlignment="1">
      <alignment horizontal="center"/>
    </xf>
    <xf numFmtId="2" fontId="0" fillId="5" borderId="1" xfId="0" applyNumberFormat="1" applyFill="1" applyBorder="1" applyAlignment="1">
      <alignment horizontal="center"/>
    </xf>
    <xf numFmtId="0" fontId="0" fillId="5" borderId="0" xfId="0" applyFill="1"/>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2" fontId="0" fillId="0" borderId="0" xfId="0" applyNumberFormat="1" applyBorder="1" applyAlignment="1">
      <alignment horizontal="center"/>
    </xf>
    <xf numFmtId="2" fontId="0" fillId="0" borderId="1" xfId="0" applyNumberFormat="1" applyBorder="1" applyAlignment="1">
      <alignment horizontal="center"/>
    </xf>
    <xf numFmtId="2" fontId="0" fillId="0" borderId="0" xfId="0" applyNumberFormat="1" applyFill="1" applyBorder="1" applyAlignment="1">
      <alignment horizontal="center"/>
    </xf>
    <xf numFmtId="2" fontId="0" fillId="0" borderId="1" xfId="0" applyNumberFormat="1" applyFill="1" applyBorder="1" applyAlignment="1">
      <alignment horizontal="center"/>
    </xf>
    <xf numFmtId="2" fontId="0" fillId="5" borderId="0" xfId="0" applyNumberFormat="1" applyFill="1" applyBorder="1" applyAlignment="1">
      <alignment horizontal="center"/>
    </xf>
    <xf numFmtId="0" fontId="10" fillId="0" borderId="28" xfId="0" applyFont="1" applyBorder="1"/>
    <xf numFmtId="0" fontId="0" fillId="2" borderId="25" xfId="0" applyFill="1" applyBorder="1" applyAlignment="1">
      <alignment horizontal="center"/>
    </xf>
    <xf numFmtId="0" fontId="0" fillId="2" borderId="29" xfId="0" applyFill="1" applyBorder="1" applyAlignment="1">
      <alignment horizontal="center"/>
    </xf>
    <xf numFmtId="165" fontId="12" fillId="4" borderId="0" xfId="0" applyNumberFormat="1" applyFont="1" applyFill="1" applyBorder="1" applyAlignment="1">
      <alignment horizontal="center"/>
    </xf>
    <xf numFmtId="0" fontId="6" fillId="0" borderId="3" xfId="1" applyFont="1" applyBorder="1" applyAlignment="1">
      <alignment horizontal="center" wrapText="1"/>
    </xf>
    <xf numFmtId="0" fontId="2" fillId="0" borderId="4" xfId="5" applyBorder="1" applyAlignment="1">
      <alignment horizontal="center" wrapText="1"/>
    </xf>
    <xf numFmtId="0" fontId="11" fillId="0" borderId="16" xfId="1" applyFont="1" applyBorder="1" applyAlignment="1">
      <alignment horizontal="center"/>
    </xf>
    <xf numFmtId="0" fontId="11" fillId="0" borderId="9" xfId="1" applyFont="1" applyBorder="1" applyAlignment="1">
      <alignment horizontal="center"/>
    </xf>
    <xf numFmtId="0" fontId="11" fillId="0" borderId="10" xfId="1" applyFont="1" applyBorder="1" applyAlignment="1">
      <alignment horizontal="center"/>
    </xf>
    <xf numFmtId="0" fontId="7" fillId="0" borderId="9" xfId="1" applyFont="1" applyBorder="1" applyAlignment="1">
      <alignment horizontal="center"/>
    </xf>
    <xf numFmtId="0" fontId="7" fillId="0" borderId="10" xfId="1" applyFont="1" applyBorder="1" applyAlignment="1">
      <alignment horizontal="center"/>
    </xf>
  </cellXfs>
  <cellStyles count="6">
    <cellStyle name="Normal" xfId="0" builtinId="0"/>
    <cellStyle name="Normal 2" xfId="4"/>
    <cellStyle name="Normal 3" xfId="5"/>
    <cellStyle name="Normal_AutoCorr" xfId="3"/>
    <cellStyle name="Normal_MonteCarlo" xfId="1"/>
    <cellStyle name="Percent 2" xfId="2"/>
  </cellStyles>
  <dxfs count="0"/>
  <tableStyles count="0" defaultTableStyle="TableStyleMedium9" defaultPivotStyle="PivotStyleLight16"/>
  <colors>
    <mruColors>
      <color rgb="FFCC0066"/>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Loss</a:t>
            </a:r>
            <a:r>
              <a:rPr lang="en-US" baseline="0"/>
              <a:t> Rates for Fires Originating</a:t>
            </a:r>
          </a:p>
          <a:p>
            <a:pPr>
              <a:defRPr/>
            </a:pPr>
            <a:r>
              <a:rPr lang="en-US" baseline="0">
                <a:solidFill>
                  <a:schemeClr val="accent1">
                    <a:lumMod val="50000"/>
                  </a:schemeClr>
                </a:solidFill>
              </a:rPr>
              <a:t>Downstairs </a:t>
            </a:r>
            <a:r>
              <a:rPr lang="en-US" baseline="0"/>
              <a:t>&amp; </a:t>
            </a:r>
            <a:r>
              <a:rPr lang="en-US" baseline="0">
                <a:solidFill>
                  <a:schemeClr val="accent2">
                    <a:lumMod val="75000"/>
                  </a:schemeClr>
                </a:solidFill>
              </a:rPr>
              <a:t>Upstairs</a:t>
            </a:r>
            <a:endParaRPr lang="en-US">
              <a:solidFill>
                <a:schemeClr val="accent2">
                  <a:lumMod val="75000"/>
                </a:schemeClr>
              </a:solidFill>
            </a:endParaRPr>
          </a:p>
        </c:rich>
      </c:tx>
      <c:layout/>
    </c:title>
    <c:plotArea>
      <c:layout/>
      <c:scatterChart>
        <c:scatterStyle val="smoothMarker"/>
        <c:ser>
          <c:idx val="0"/>
          <c:order val="0"/>
          <c:tx>
            <c:strRef>
              <c:f>'Simulation Scenarios'!$C$46</c:f>
              <c:strCache>
                <c:ptCount val="1"/>
                <c:pt idx="0">
                  <c:v>1st Floor 0.2</c:v>
                </c:pt>
              </c:strCache>
            </c:strRef>
          </c:tx>
          <c:spPr>
            <a:ln>
              <a:solidFill>
                <a:schemeClr val="tx2">
                  <a:lumMod val="20000"/>
                  <a:lumOff val="80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Scenarios'!$C$47:$C$372</c:f>
              <c:numCache>
                <c:formatCode>General</c:formatCode>
                <c:ptCount val="326"/>
                <c:pt idx="0">
                  <c:v>4.0831351716892866E-8</c:v>
                </c:pt>
                <c:pt idx="1">
                  <c:v>3.7117413261257864E-7</c:v>
                </c:pt>
                <c:pt idx="2">
                  <c:v>1.3499361065751992E-6</c:v>
                </c:pt>
                <c:pt idx="3">
                  <c:v>3.3741238658573262E-6</c:v>
                </c:pt>
                <c:pt idx="4">
                  <c:v>6.8668103844000719E-6</c:v>
                </c:pt>
                <c:pt idx="5">
                  <c:v>1.2271385062151118E-5</c:v>
                </c:pt>
                <c:pt idx="6">
                  <c:v>2.0048040672946245E-5</c:v>
                </c:pt>
                <c:pt idx="7">
                  <c:v>3.067135548113287E-5</c:v>
                </c:pt>
                <c:pt idx="8">
                  <c:v>4.462849514044688E-5</c:v>
                </c:pt>
                <c:pt idx="9">
                  <c:v>6.2417795227109513E-5</c:v>
                </c:pt>
                <c:pt idx="10">
                  <c:v>8.4547588402235398E-5</c:v>
                </c:pt>
                <c:pt idx="11">
                  <c:v>1.1153519157136296E-4</c:v>
                </c:pt>
                <c:pt idx="12">
                  <c:v>1.4390599647870654E-4</c:v>
                </c:pt>
                <c:pt idx="13">
                  <c:v>1.8219262360995319E-4</c:v>
                </c:pt>
                <c:pt idx="14">
                  <c:v>2.269341094355254E-4</c:v>
                </c:pt>
                <c:pt idx="15">
                  <c:v>2.7867510358440612E-4</c:v>
                </c:pt>
                <c:pt idx="16">
                  <c:v>3.3796505693068691E-4</c:v>
                </c:pt>
                <c:pt idx="17">
                  <c:v>4.0535738461262155E-4</c:v>
                </c:pt>
                <c:pt idx="18">
                  <c:v>4.8140859016879427E-4</c:v>
                </c:pt>
                <c:pt idx="19">
                  <c:v>5.6667733856577537E-4</c:v>
                </c:pt>
                <c:pt idx="20">
                  <c:v>6.6172346709716858E-4</c:v>
                </c:pt>
                <c:pt idx="21">
                  <c:v>7.6710692408182748E-4</c:v>
                </c:pt>
                <c:pt idx="22">
                  <c:v>8.8338662606578125E-4</c:v>
                </c:pt>
                <c:pt idx="23">
                  <c:v>1.011119224899278E-3</c:v>
                </c:pt>
                <c:pt idx="24">
                  <c:v>1.15085777666183E-3</c:v>
                </c:pt>
                <c:pt idx="25">
                  <c:v>1.3031503049778137E-3</c:v>
                </c:pt>
                <c:pt idx="26">
                  <c:v>1.4685382518289912E-3</c:v>
                </c:pt>
                <c:pt idx="27">
                  <c:v>1.6475548095491637E-3</c:v>
                </c:pt>
                <c:pt idx="28">
                  <c:v>1.840723128297275E-3</c:v>
                </c:pt>
                <c:pt idx="29">
                  <c:v>2.0485543939631578E-3</c:v>
                </c:pt>
                <c:pt idx="30">
                  <c:v>2.2715457721775153E-3</c:v>
                </c:pt>
                <c:pt idx="31">
                  <c:v>2.5101782148857633E-3</c:v>
                </c:pt>
                <c:pt idx="32">
                  <c:v>2.7649141268139203E-3</c:v>
                </c:pt>
                <c:pt idx="33">
                  <c:v>3.0361948901129684E-3</c:v>
                </c:pt>
                <c:pt idx="34">
                  <c:v>3.3244382465237553E-3</c:v>
                </c:pt>
                <c:pt idx="35">
                  <c:v>3.6300355375647867E-3</c:v>
                </c:pt>
                <c:pt idx="36">
                  <c:v>3.953348804516317E-3</c:v>
                </c:pt>
                <c:pt idx="37">
                  <c:v>4.2947077513608798E-3</c:v>
                </c:pt>
                <c:pt idx="38">
                  <c:v>4.6544065753471231E-3</c:v>
                </c:pt>
                <c:pt idx="39">
                  <c:v>5.0327006714726728E-3</c:v>
                </c:pt>
                <c:pt idx="40">
                  <c:v>5.4298032189348359E-3</c:v>
                </c:pt>
                <c:pt idx="41">
                  <c:v>5.8458816594741149E-3</c:v>
                </c:pt>
                <c:pt idx="42">
                  <c:v>6.2810540795333065E-3</c:v>
                </c:pt>
                <c:pt idx="43">
                  <c:v>6.735385510270123E-3</c:v>
                </c:pt>
                <c:pt idx="44">
                  <c:v>7.2088841616874018E-3</c:v>
                </c:pt>
                <c:pt idx="45">
                  <c:v>7.7014976094739816E-3</c:v>
                </c:pt>
                <c:pt idx="46">
                  <c:v>8.2131089555690581E-3</c:v>
                </c:pt>
                <c:pt idx="47">
                  <c:v>8.7435329859600029E-3</c:v>
                </c:pt>
                <c:pt idx="48">
                  <c:v>9.29251235178114E-3</c:v>
                </c:pt>
                <c:pt idx="49">
                  <c:v>9.859713802377313E-3</c:v>
                </c:pt>
                <c:pt idx="50">
                  <c:v>1.0444724501609153E-2</c:v>
                </c:pt>
                <c:pt idx="51">
                  <c:v>1.1047048461278174E-2</c:v>
                </c:pt>
                <c:pt idx="52">
                  <c:v>1.1666103128109014E-2</c:v>
                </c:pt>
                <c:pt idx="53">
                  <c:v>1.2301216163208416E-2</c:v>
                </c:pt>
                <c:pt idx="54">
                  <c:v>1.2951622455287554E-2</c:v>
                </c:pt>
                <c:pt idx="55">
                  <c:v>1.3616461411144466E-2</c:v>
                </c:pt>
                <c:pt idx="56">
                  <c:v>1.4294774568911001E-2</c:v>
                </c:pt>
                <c:pt idx="57">
                  <c:v>1.4985503581325095E-2</c:v>
                </c:pt>
                <c:pt idx="58">
                  <c:v>1.5687488617742985E-2</c:v>
                </c:pt>
                <c:pt idx="59">
                  <c:v>1.6399467234702376E-2</c:v>
                </c:pt>
                <c:pt idx="60">
                  <c:v>1.7120073765531003E-2</c:v>
                </c:pt>
                <c:pt idx="61">
                  <c:v>1.7847839279706821E-2</c:v>
                </c:pt>
                <c:pt idx="62">
                  <c:v>1.8581192162358397E-2</c:v>
                </c:pt>
                <c:pt idx="63">
                  <c:v>1.9318459363388669E-2</c:v>
                </c:pt>
                <c:pt idx="64">
                  <c:v>2.0057868364153564E-2</c:v>
                </c:pt>
                <c:pt idx="65">
                  <c:v>2.0797549907377075E-2</c:v>
                </c:pt>
                <c:pt idx="66">
                  <c:v>2.1535541532980207E-2</c:v>
                </c:pt>
                <c:pt idx="67">
                  <c:v>2.2269791958701542E-2</c:v>
                </c:pt>
                <c:pt idx="68">
                  <c:v>2.2998166339747314E-2</c:v>
                </c:pt>
                <c:pt idx="69">
                  <c:v>2.3718452436198228E-2</c:v>
                </c:pt>
                <c:pt idx="70">
                  <c:v>2.442836771049671E-2</c:v>
                </c:pt>
                <c:pt idx="71">
                  <c:v>2.5125567370026913E-2</c:v>
                </c:pt>
                <c:pt idx="72">
                  <c:v>2.580765336158607E-2</c:v>
                </c:pt>
                <c:pt idx="73">
                  <c:v>2.6472184315438754E-2</c:v>
                </c:pt>
                <c:pt idx="74">
                  <c:v>2.7116686426683863E-2</c:v>
                </c:pt>
                <c:pt idx="75">
                  <c:v>2.773866525088859E-2</c:v>
                </c:pt>
                <c:pt idx="76">
                  <c:v>2.8335618379428541E-2</c:v>
                </c:pt>
                <c:pt idx="77">
                  <c:v>2.890504894780109E-2</c:v>
                </c:pt>
                <c:pt idx="78">
                  <c:v>2.9444479917460482E-2</c:v>
                </c:pt>
                <c:pt idx="79">
                  <c:v>2.9951469058585763E-2</c:v>
                </c:pt>
                <c:pt idx="80">
                  <c:v>3.042362454778981E-2</c:v>
                </c:pt>
                <c:pt idx="81">
                  <c:v>3.0858621081275496E-2</c:v>
                </c:pt>
                <c:pt idx="82">
                  <c:v>3.1254216390545708E-2</c:v>
                </c:pt>
                <c:pt idx="83">
                  <c:v>3.1608268034673773E-2</c:v>
                </c:pt>
                <c:pt idx="84">
                  <c:v>3.1918750330584493E-2</c:v>
                </c:pt>
                <c:pt idx="85">
                  <c:v>3.2183771271013378E-2</c:v>
                </c:pt>
                <c:pt idx="86">
                  <c:v>3.2401589269063169E-2</c:v>
                </c:pt>
                <c:pt idx="87">
                  <c:v>3.2570629558824032E-2</c:v>
                </c:pt>
                <c:pt idx="88">
                  <c:v>3.2689500073629467E-2</c:v>
                </c:pt>
                <c:pt idx="89">
                  <c:v>3.2757006617451227E-2</c:v>
                </c:pt>
                <c:pt idx="90">
                  <c:v>3.2772167140945031E-2</c:v>
                </c:pt>
                <c:pt idx="91">
                  <c:v>3.2734224931992399E-2</c:v>
                </c:pt>
                <c:pt idx="92">
                  <c:v>3.2642660531460463E-2</c:v>
                </c:pt>
                <c:pt idx="93">
                  <c:v>3.2497202188522777E-2</c:v>
                </c:pt>
                <c:pt idx="94">
                  <c:v>3.229783467640758E-2</c:v>
                </c:pt>
                <c:pt idx="95">
                  <c:v>3.2044806298994546E-2</c:v>
                </c:pt>
                <c:pt idx="96">
                  <c:v>3.1738633931338044E-2</c:v>
                </c:pt>
                <c:pt idx="97">
                  <c:v>3.1380105952981845E-2</c:v>
                </c:pt>
                <c:pt idx="98">
                  <c:v>3.0970282951808932E-2</c:v>
                </c:pt>
                <c:pt idx="99">
                  <c:v>3.0510496098047152E-2</c:v>
                </c:pt>
                <c:pt idx="100">
                  <c:v>3.0002343112755826E-2</c:v>
                </c:pt>
                <c:pt idx="101">
                  <c:v>2.9447681782426217E-2</c:v>
                </c:pt>
                <c:pt idx="102">
                  <c:v>2.884862100092507E-2</c:v>
                </c:pt>
                <c:pt idx="103">
                  <c:v>2.8207509351537308E-2</c:v>
                </c:pt>
                <c:pt idx="104">
                  <c:v>2.7526921274868617E-2</c:v>
                </c:pt>
                <c:pt idx="105">
                  <c:v>2.6809640902364713E-2</c:v>
                </c:pt>
                <c:pt idx="106">
                  <c:v>2.6058643669627554E-2</c:v>
                </c:pt>
                <c:pt idx="107">
                  <c:v>2.5277075857962895E-2</c:v>
                </c:pt>
                <c:pt idx="108">
                  <c:v>2.44682322460416E-2</c:v>
                </c:pt>
                <c:pt idx="109">
                  <c:v>2.3635532085537113E-2</c:v>
                </c:pt>
                <c:pt idx="110">
                  <c:v>2.2782493644443038E-2</c:v>
                </c:pt>
                <c:pt idx="111">
                  <c:v>2.1912707588818164E-2</c:v>
                </c:pt>
                <c:pt idx="112">
                  <c:v>2.1029809497301356E-2</c:v>
                </c:pt>
                <c:pt idx="113">
                  <c:v>2.0137451822293092E-2</c:v>
                </c:pt>
                <c:pt idx="114">
                  <c:v>1.9239275626656342E-2</c:v>
                </c:pt>
                <c:pt idx="115">
                  <c:v>1.8338882434682579E-2</c:v>
                </c:pt>
                <c:pt idx="116">
                  <c:v>1.7439806540508748E-2</c:v>
                </c:pt>
                <c:pt idx="117">
                  <c:v>1.654548811587802E-2</c:v>
                </c:pt>
                <c:pt idx="118">
                  <c:v>1.5659247451947324E-2</c:v>
                </c:pt>
                <c:pt idx="119">
                  <c:v>1.4784260656716633E-2</c:v>
                </c:pt>
                <c:pt idx="120">
                  <c:v>1.3923537110683268E-2</c:v>
                </c:pt>
                <c:pt idx="121">
                  <c:v>1.3079898958741468E-2</c:v>
                </c:pt>
                <c:pt idx="122">
                  <c:v>1.2255962886515115E-2</c:v>
                </c:pt>
                <c:pt idx="123">
                  <c:v>1.1454124394736909E-2</c:v>
                </c:pt>
                <c:pt idx="124">
                  <c:v>1.0676544746587314E-2</c:v>
                </c:pt>
                <c:pt idx="125">
                  <c:v>9.925140720823504E-3</c:v>
                </c:pt>
                <c:pt idx="126">
                  <c:v>9.2015772588940319E-3</c:v>
                </c:pt>
                <c:pt idx="127">
                  <c:v>8.507263047957318E-3</c:v>
                </c:pt>
                <c:pt idx="128">
                  <c:v>7.8433490347745733E-3</c:v>
                </c:pt>
                <c:pt idx="129">
                  <c:v>7.2107298188152508E-3</c:v>
                </c:pt>
                <c:pt idx="130">
                  <c:v>6.6100478276093014E-3</c:v>
                </c:pt>
                <c:pt idx="131">
                  <c:v>6.0417001343685602E-3</c:v>
                </c:pt>
                <c:pt idx="132">
                  <c:v>5.5058477381155369E-3</c:v>
                </c:pt>
                <c:pt idx="133">
                  <c:v>5.0024270908456785E-3</c:v>
                </c:pt>
                <c:pt idx="134">
                  <c:v>4.5311636253566835E-3</c:v>
                </c:pt>
                <c:pt idx="135">
                  <c:v>4.0915870119325138E-3</c:v>
                </c:pt>
                <c:pt idx="136">
                  <c:v>3.6830478525511296E-3</c:v>
                </c:pt>
                <c:pt idx="137">
                  <c:v>3.3047355080238084E-3</c:v>
                </c:pt>
                <c:pt idx="138">
                  <c:v>2.9556967466350965E-3</c:v>
                </c:pt>
                <c:pt idx="139">
                  <c:v>2.6348549024312589E-3</c:v>
                </c:pt>
                <c:pt idx="140">
                  <c:v>2.3410292371352139E-3</c:v>
                </c:pt>
                <c:pt idx="141">
                  <c:v>2.0729542114165992E-3</c:v>
                </c:pt>
                <c:pt idx="142">
                  <c:v>1.8292983884433602E-3</c:v>
                </c:pt>
                <c:pt idx="143">
                  <c:v>1.6086827146807416E-3</c:v>
                </c:pt>
                <c:pt idx="144">
                  <c:v>1.4096979490685485E-3</c:v>
                </c:pt>
                <c:pt idx="145">
                  <c:v>1.2309210412002728E-3</c:v>
                </c:pt>
                <c:pt idx="146">
                  <c:v>1.0709302910871105E-3</c:v>
                </c:pt>
                <c:pt idx="147">
                  <c:v>9.2831915662787813E-4</c:v>
                </c:pt>
                <c:pt idx="148">
                  <c:v>8.0170860912906451E-4</c:v>
                </c:pt>
                <c:pt idx="149">
                  <c:v>6.8975797125963743E-4</c:v>
                </c:pt>
                <c:pt idx="150">
                  <c:v>5.911742048655505E-4</c:v>
                </c:pt>
                <c:pt idx="151">
                  <c:v>5.0471964736371986E-4</c:v>
                </c:pt>
                <c:pt idx="152">
                  <c:v>4.2921822433314162E-4</c:v>
                </c:pt>
                <c:pt idx="153">
                  <c:v>3.6356019187755792E-4</c:v>
                </c:pt>
                <c:pt idx="154">
                  <c:v>3.0670548492451233E-4</c:v>
                </c:pt>
                <c:pt idx="155">
                  <c:v>2.576857665501201E-4</c:v>
                </c:pt>
                <c:pt idx="156">
                  <c:v>2.1560528850369135E-4</c:v>
                </c:pt>
                <c:pt idx="157">
                  <c:v>1.7964068430177693E-4</c:v>
                </c:pt>
                <c:pt idx="158">
                  <c:v>1.4903982363319215E-4</c:v>
                </c:pt>
                <c:pt idx="159">
                  <c:v>1.2311986053615398E-4</c:v>
                </c:pt>
                <c:pt idx="160">
                  <c:v>1.0126460813827934E-4</c:v>
                </c:pt>
                <c:pt idx="161">
                  <c:v>8.2921370026579812E-5</c:v>
                </c:pt>
                <c:pt idx="162">
                  <c:v>6.7597352932187554E-5</c:v>
                </c:pt>
                <c:pt idx="163">
                  <c:v>5.4855777806368672E-5</c:v>
                </c:pt>
                <c:pt idx="164">
                  <c:v>4.4311796984205983E-5</c:v>
                </c:pt>
                <c:pt idx="165">
                  <c:v>3.5628314437795441E-5</c:v>
                </c:pt>
                <c:pt idx="166">
                  <c:v>2.8511794556859271E-5</c:v>
                </c:pt>
                <c:pt idx="167">
                  <c:v>2.2708132880967806E-5</c:v>
                </c:pt>
                <c:pt idx="168">
                  <c:v>1.7998650126100208E-5</c:v>
                </c:pt>
                <c:pt idx="169">
                  <c:v>1.4196259035508457E-5</c:v>
                </c:pt>
                <c:pt idx="170">
                  <c:v>1.1141842325301669E-5</c:v>
                </c:pt>
                <c:pt idx="171">
                  <c:v>8.7008695182046793E-6</c:v>
                </c:pt>
                <c:pt idx="172">
                  <c:v>6.7602709381055714E-6</c:v>
                </c:pt>
                <c:pt idx="173">
                  <c:v>5.2255786922587235E-6</c:v>
                </c:pt>
                <c:pt idx="174">
                  <c:v>4.0183371652786274E-6</c:v>
                </c:pt>
                <c:pt idx="175">
                  <c:v>3.0737794110495735E-6</c:v>
                </c:pt>
                <c:pt idx="176">
                  <c:v>2.338760836869183E-6</c:v>
                </c:pt>
                <c:pt idx="177">
                  <c:v>1.7699376766171517E-6</c:v>
                </c:pt>
                <c:pt idx="178">
                  <c:v>1.3321748681279177E-6</c:v>
                </c:pt>
                <c:pt idx="179">
                  <c:v>9.9716598653569945E-7</c:v>
                </c:pt>
                <c:pt idx="180">
                  <c:v>7.4224672976260394E-7</c:v>
                </c:pt>
                <c:pt idx="181">
                  <c:v>5.4938298759566067E-7</c:v>
                </c:pt>
                <c:pt idx="182">
                  <c:v>4.0431463384441469E-7</c:v>
                </c:pt>
                <c:pt idx="183">
                  <c:v>2.9583674711358737E-7</c:v>
                </c:pt>
                <c:pt idx="184">
                  <c:v>2.152008819173548E-7</c:v>
                </c:pt>
                <c:pt idx="185">
                  <c:v>1.5562017993664713E-7</c:v>
                </c:pt>
                <c:pt idx="186">
                  <c:v>1.1186344427336445E-7</c:v>
                </c:pt>
                <c:pt idx="187">
                  <c:v>7.9924723026454411E-8</c:v>
                </c:pt>
                <c:pt idx="188">
                  <c:v>5.675640046823138E-8</c:v>
                </c:pt>
                <c:pt idx="189">
                  <c:v>4.0055224933475163E-8</c:v>
                </c:pt>
                <c:pt idx="190">
                  <c:v>2.8092074233580226E-8</c:v>
                </c:pt>
                <c:pt idx="191">
                  <c:v>1.9577544474128378E-8</c:v>
                </c:pt>
                <c:pt idx="192">
                  <c:v>1.3556628321423717E-8</c:v>
                </c:pt>
                <c:pt idx="193">
                  <c:v>9.3268136089379263E-9</c:v>
                </c:pt>
                <c:pt idx="194">
                  <c:v>6.3748787081936642E-9</c:v>
                </c:pt>
                <c:pt idx="195">
                  <c:v>4.3284883908994632E-9</c:v>
                </c:pt>
                <c:pt idx="196">
                  <c:v>2.9194078714496594E-9</c:v>
                </c:pt>
                <c:pt idx="197">
                  <c:v>1.9557609203250065E-9</c:v>
                </c:pt>
                <c:pt idx="198">
                  <c:v>1.3012696804555644E-9</c:v>
                </c:pt>
                <c:pt idx="199">
                  <c:v>8.5983932270212451E-10</c:v>
                </c:pt>
                <c:pt idx="200">
                  <c:v>5.6420044879609933E-10</c:v>
                </c:pt>
                <c:pt idx="201">
                  <c:v>3.6760649288483123E-10</c:v>
                </c:pt>
                <c:pt idx="202">
                  <c:v>2.3781203597556394E-10</c:v>
                </c:pt>
                <c:pt idx="203">
                  <c:v>1.5273989581534405E-10</c:v>
                </c:pt>
                <c:pt idx="204">
                  <c:v>9.7388133267463927E-11</c:v>
                </c:pt>
                <c:pt idx="205">
                  <c:v>6.1639793688622299E-11</c:v>
                </c:pt>
                <c:pt idx="206">
                  <c:v>3.8724372322012507E-11</c:v>
                </c:pt>
                <c:pt idx="207">
                  <c:v>2.4145820369488031E-11</c:v>
                </c:pt>
                <c:pt idx="208">
                  <c:v>1.4941699708976155E-11</c:v>
                </c:pt>
                <c:pt idx="209">
                  <c:v>9.1753870885540536E-12</c:v>
                </c:pt>
                <c:pt idx="210">
                  <c:v>5.5908885105192035E-12</c:v>
                </c:pt>
                <c:pt idx="211">
                  <c:v>3.3801409220162544E-12</c:v>
                </c:pt>
                <c:pt idx="212">
                  <c:v>2.0274568157827887E-12</c:v>
                </c:pt>
                <c:pt idx="213">
                  <c:v>1.2064139256343409E-12</c:v>
                </c:pt>
                <c:pt idx="214">
                  <c:v>7.1208835877408712E-13</c:v>
                </c:pt>
                <c:pt idx="215">
                  <c:v>4.1689716085670196E-13</c:v>
                </c:pt>
                <c:pt idx="216">
                  <c:v>2.4207279662298017E-13</c:v>
                </c:pt>
                <c:pt idx="217">
                  <c:v>1.3939568385933417E-13</c:v>
                </c:pt>
                <c:pt idx="218">
                  <c:v>7.9598163072093852E-14</c:v>
                </c:pt>
                <c:pt idx="219">
                  <c:v>4.5068285069455356E-14</c:v>
                </c:pt>
                <c:pt idx="220">
                  <c:v>2.5299793539109966E-14</c:v>
                </c:pt>
                <c:pt idx="221">
                  <c:v>1.4080055482726427E-14</c:v>
                </c:pt>
                <c:pt idx="222">
                  <c:v>7.7677722978728334E-15</c:v>
                </c:pt>
                <c:pt idx="223">
                  <c:v>4.2477252965380431E-15</c:v>
                </c:pt>
                <c:pt idx="224">
                  <c:v>2.3022212581736094E-15</c:v>
                </c:pt>
                <c:pt idx="225">
                  <c:v>1.2366052323023301E-15</c:v>
                </c:pt>
                <c:pt idx="226">
                  <c:v>6.582198328902492E-16</c:v>
                </c:pt>
                <c:pt idx="227">
                  <c:v>3.4715945020660879E-16</c:v>
                </c:pt>
                <c:pt idx="228">
                  <c:v>1.8141251391737049E-16</c:v>
                </c:pt>
                <c:pt idx="229">
                  <c:v>9.3917730428390614E-17</c:v>
                </c:pt>
                <c:pt idx="230">
                  <c:v>4.8165015965138142E-17</c:v>
                </c:pt>
                <c:pt idx="231">
                  <c:v>2.4467019736028159E-17</c:v>
                </c:pt>
                <c:pt idx="232">
                  <c:v>1.2309968746352359E-17</c:v>
                </c:pt>
                <c:pt idx="233">
                  <c:v>6.1336700543750774E-18</c:v>
                </c:pt>
                <c:pt idx="234">
                  <c:v>3.0264417421379229E-18</c:v>
                </c:pt>
                <c:pt idx="235">
                  <c:v>1.4786089713873344E-18</c:v>
                </c:pt>
                <c:pt idx="236">
                  <c:v>7.152270428104256E-19</c:v>
                </c:pt>
                <c:pt idx="237">
                  <c:v>3.4250297318570127E-19</c:v>
                </c:pt>
                <c:pt idx="238">
                  <c:v>1.6235835749471968E-19</c:v>
                </c:pt>
                <c:pt idx="239">
                  <c:v>7.6178898508841825E-20</c:v>
                </c:pt>
                <c:pt idx="240">
                  <c:v>3.5375624395448787E-20</c:v>
                </c:pt>
                <c:pt idx="241">
                  <c:v>1.6257073569834675E-20</c:v>
                </c:pt>
                <c:pt idx="242">
                  <c:v>7.3927956665383243E-21</c:v>
                </c:pt>
                <c:pt idx="243">
                  <c:v>3.3263056104554425E-21</c:v>
                </c:pt>
                <c:pt idx="244">
                  <c:v>1.4806811382769341E-21</c:v>
                </c:pt>
                <c:pt idx="245">
                  <c:v>6.5202691394910856E-22</c:v>
                </c:pt>
                <c:pt idx="246">
                  <c:v>2.8400926808280433E-22</c:v>
                </c:pt>
                <c:pt idx="247">
                  <c:v>1.2235472328046445E-22</c:v>
                </c:pt>
                <c:pt idx="248">
                  <c:v>5.2130059829366647E-23</c:v>
                </c:pt>
                <c:pt idx="249">
                  <c:v>2.1963056680207785E-23</c:v>
                </c:pt>
                <c:pt idx="250">
                  <c:v>9.1493876612824773E-24</c:v>
                </c:pt>
                <c:pt idx="251">
                  <c:v>3.7682817964791506E-24</c:v>
                </c:pt>
                <c:pt idx="252">
                  <c:v>1.5342778542751687E-24</c:v>
                </c:pt>
                <c:pt idx="253">
                  <c:v>6.1749146813875059E-25</c:v>
                </c:pt>
                <c:pt idx="254">
                  <c:v>2.4562977036120428E-25</c:v>
                </c:pt>
                <c:pt idx="255">
                  <c:v>9.6562995508617854E-26</c:v>
                </c:pt>
                <c:pt idx="256">
                  <c:v>3.7512545005605097E-26</c:v>
                </c:pt>
                <c:pt idx="257">
                  <c:v>1.4399074622442856E-26</c:v>
                </c:pt>
                <c:pt idx="258">
                  <c:v>5.4606062804808618E-27</c:v>
                </c:pt>
                <c:pt idx="259">
                  <c:v>2.0457433378519516E-27</c:v>
                </c:pt>
                <c:pt idx="260">
                  <c:v>7.5704377296901579E-28</c:v>
                </c:pt>
                <c:pt idx="261">
                  <c:v>2.7669783568334539E-28</c:v>
                </c:pt>
                <c:pt idx="262">
                  <c:v>9.9875878336068711E-29</c:v>
                </c:pt>
                <c:pt idx="263">
                  <c:v>3.5599220521697064E-29</c:v>
                </c:pt>
                <c:pt idx="264">
                  <c:v>1.2528530555392922E-29</c:v>
                </c:pt>
                <c:pt idx="265">
                  <c:v>4.3530543729480519E-30</c:v>
                </c:pt>
                <c:pt idx="266">
                  <c:v>1.4930580242937215E-30</c:v>
                </c:pt>
                <c:pt idx="267">
                  <c:v>5.0547774997015584E-31</c:v>
                </c:pt>
                <c:pt idx="268">
                  <c:v>1.6889783544831104E-31</c:v>
                </c:pt>
                <c:pt idx="269">
                  <c:v>5.5692475024506503E-32</c:v>
                </c:pt>
                <c:pt idx="270">
                  <c:v>1.8120611714762107E-32</c:v>
                </c:pt>
                <c:pt idx="271">
                  <c:v>5.8170981332639754E-33</c:v>
                </c:pt>
                <c:pt idx="272">
                  <c:v>1.8422570151455717E-33</c:v>
                </c:pt>
                <c:pt idx="273">
                  <c:v>5.7551576706705232E-34</c:v>
                </c:pt>
                <c:pt idx="274">
                  <c:v>1.7732913316560308E-34</c:v>
                </c:pt>
                <c:pt idx="275">
                  <c:v>5.3885421644706714E-35</c:v>
                </c:pt>
                <c:pt idx="276">
                  <c:v>1.6146673891744541E-35</c:v>
                </c:pt>
                <c:pt idx="277">
                  <c:v>4.7705396999758722E-36</c:v>
                </c:pt>
                <c:pt idx="278">
                  <c:v>1.389557288035901E-36</c:v>
                </c:pt>
                <c:pt idx="279">
                  <c:v>3.9898956979071441E-37</c:v>
                </c:pt>
                <c:pt idx="280">
                  <c:v>1.1292086811217783E-37</c:v>
                </c:pt>
                <c:pt idx="281">
                  <c:v>3.1496745424144662E-38</c:v>
                </c:pt>
                <c:pt idx="282">
                  <c:v>8.6573899159324082E-39</c:v>
                </c:pt>
                <c:pt idx="283">
                  <c:v>2.3447087964008018E-39</c:v>
                </c:pt>
                <c:pt idx="284">
                  <c:v>6.2563651455047208E-40</c:v>
                </c:pt>
                <c:pt idx="285">
                  <c:v>1.6445114378949866E-40</c:v>
                </c:pt>
                <c:pt idx="286">
                  <c:v>4.2577830731301694E-41</c:v>
                </c:pt>
                <c:pt idx="287">
                  <c:v>1.0857053156532157E-41</c:v>
                </c:pt>
                <c:pt idx="288">
                  <c:v>2.7262894774206747E-42</c:v>
                </c:pt>
                <c:pt idx="289">
                  <c:v>6.7408257638374412E-43</c:v>
                </c:pt>
                <c:pt idx="290">
                  <c:v>1.6409098404496308E-43</c:v>
                </c:pt>
                <c:pt idx="291">
                  <c:v>3.932203306259217E-44</c:v>
                </c:pt>
                <c:pt idx="292">
                  <c:v>9.2750395394421112E-45</c:v>
                </c:pt>
                <c:pt idx="293">
                  <c:v>2.1531429375729083E-45</c:v>
                </c:pt>
                <c:pt idx="294">
                  <c:v>4.9187613957389316E-46</c:v>
                </c:pt>
                <c:pt idx="295">
                  <c:v>1.1056374964957987E-46</c:v>
                </c:pt>
                <c:pt idx="296">
                  <c:v>2.445073776436947E-47</c:v>
                </c:pt>
                <c:pt idx="297">
                  <c:v>5.3191381512062271E-48</c:v>
                </c:pt>
                <c:pt idx="298">
                  <c:v>1.1381731695768471E-48</c:v>
                </c:pt>
                <c:pt idx="299">
                  <c:v>2.3951937859473829E-49</c:v>
                </c:pt>
                <c:pt idx="300">
                  <c:v>4.9566181860067016E-50</c:v>
                </c:pt>
                <c:pt idx="301">
                  <c:v>1.00853232078724E-50</c:v>
                </c:pt>
                <c:pt idx="302">
                  <c:v>2.0174396792980708E-51</c:v>
                </c:pt>
                <c:pt idx="303">
                  <c:v>3.9670192347025213E-52</c:v>
                </c:pt>
                <c:pt idx="304">
                  <c:v>7.6670356294760503E-53</c:v>
                </c:pt>
                <c:pt idx="305">
                  <c:v>1.4562511812214064E-53</c:v>
                </c:pt>
                <c:pt idx="306">
                  <c:v>2.7179203768935212E-54</c:v>
                </c:pt>
                <c:pt idx="307">
                  <c:v>4.9839604084181604E-55</c:v>
                </c:pt>
                <c:pt idx="308">
                  <c:v>8.9783271716876347E-56</c:v>
                </c:pt>
                <c:pt idx="309">
                  <c:v>1.5887099781418068E-56</c:v>
                </c:pt>
                <c:pt idx="310">
                  <c:v>2.7610058336414726E-57</c:v>
                </c:pt>
                <c:pt idx="311">
                  <c:v>4.712034605691051E-58</c:v>
                </c:pt>
                <c:pt idx="312">
                  <c:v>7.8961028051314833E-59</c:v>
                </c:pt>
                <c:pt idx="313">
                  <c:v>1.2990468404763325E-59</c:v>
                </c:pt>
                <c:pt idx="314">
                  <c:v>2.0979195432470891E-60</c:v>
                </c:pt>
                <c:pt idx="315">
                  <c:v>3.3254386672481374E-61</c:v>
                </c:pt>
                <c:pt idx="316">
                  <c:v>5.1730781016452289E-62</c:v>
                </c:pt>
                <c:pt idx="317">
                  <c:v>7.8964661695257432E-63</c:v>
                </c:pt>
                <c:pt idx="318">
                  <c:v>1.1826156806239103E-63</c:v>
                </c:pt>
                <c:pt idx="319">
                  <c:v>1.7375001263007791E-64</c:v>
                </c:pt>
                <c:pt idx="320">
                  <c:v>2.503914236001741E-65</c:v>
                </c:pt>
                <c:pt idx="321">
                  <c:v>3.5389161239749285E-66</c:v>
                </c:pt>
                <c:pt idx="322">
                  <c:v>4.9047843314405541E-67</c:v>
                </c:pt>
                <c:pt idx="323">
                  <c:v>6.6651631701735633E-68</c:v>
                </c:pt>
                <c:pt idx="324">
                  <c:v>8.8794295334239401E-69</c:v>
                </c:pt>
                <c:pt idx="325">
                  <c:v>1.1595373057022927E-69</c:v>
                </c:pt>
              </c:numCache>
            </c:numRef>
          </c:yVal>
          <c:smooth val="1"/>
        </c:ser>
        <c:ser>
          <c:idx val="1"/>
          <c:order val="1"/>
          <c:tx>
            <c:strRef>
              <c:f>'Simulation Scenarios'!$D$46</c:f>
              <c:strCache>
                <c:ptCount val="1"/>
                <c:pt idx="0">
                  <c:v>1st Floor 0.4</c:v>
                </c:pt>
              </c:strCache>
            </c:strRef>
          </c:tx>
          <c:spPr>
            <a:ln>
              <a:solidFill>
                <a:schemeClr val="accent1">
                  <a:lumMod val="40000"/>
                  <a:lumOff val="60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Scenarios'!$D$47:$D$372</c:f>
              <c:numCache>
                <c:formatCode>General</c:formatCode>
                <c:ptCount val="326"/>
                <c:pt idx="0">
                  <c:v>6.2482413589206156E-8</c:v>
                </c:pt>
                <c:pt idx="1">
                  <c:v>5.2322245579206565E-7</c:v>
                </c:pt>
                <c:pt idx="2">
                  <c:v>1.8136976139220312E-6</c:v>
                </c:pt>
                <c:pt idx="3">
                  <c:v>4.3814164929110485E-6</c:v>
                </c:pt>
                <c:pt idx="4">
                  <c:v>8.6842135484233956E-6</c:v>
                </c:pt>
                <c:pt idx="5">
                  <c:v>1.5187671584125914E-5</c:v>
                </c:pt>
                <c:pt idx="6">
                  <c:v>2.436359679817848E-5</c:v>
                </c:pt>
                <c:pt idx="7">
                  <c:v>3.6688991380260977E-5</c:v>
                </c:pt>
                <c:pt idx="8">
                  <c:v>5.2645299689545568E-5</c:v>
                </c:pt>
                <c:pt idx="9">
                  <c:v>7.2717817993816198E-5</c:v>
                </c:pt>
                <c:pt idx="10">
                  <c:v>9.7395206435697297E-5</c:v>
                </c:pt>
                <c:pt idx="11">
                  <c:v>1.2716906573325887E-4</c:v>
                </c:pt>
                <c:pt idx="12">
                  <c:v>1.6253355397397203E-4</c:v>
                </c:pt>
                <c:pt idx="13">
                  <c:v>2.0398502630597401E-4</c:v>
                </c:pt>
                <c:pt idx="14">
                  <c:v>2.5202168489375917E-4</c:v>
                </c:pt>
                <c:pt idx="15">
                  <c:v>3.0714322943317375E-4</c:v>
                </c:pt>
                <c:pt idx="16">
                  <c:v>3.6985050047243093E-4</c:v>
                </c:pt>
                <c:pt idx="17">
                  <c:v>4.4064510913097339E-4</c:v>
                </c:pt>
                <c:pt idx="18">
                  <c:v>5.2002904776306833E-4</c:v>
                </c:pt>
                <c:pt idx="19">
                  <c:v>6.0850427681046794E-4</c:v>
                </c:pt>
                <c:pt idx="20">
                  <c:v>7.0657228361208687E-4</c:v>
                </c:pt>
                <c:pt idx="21">
                  <c:v>8.1473360934322626E-4</c:v>
                </c:pt>
                <c:pt idx="22">
                  <c:v>9.3348734057916306E-4</c:v>
                </c:pt>
                <c:pt idx="23">
                  <c:v>1.0633305622433659E-3</c:v>
                </c:pt>
                <c:pt idx="24">
                  <c:v>1.2047577689270985E-3</c:v>
                </c:pt>
                <c:pt idx="25">
                  <c:v>1.3582602317679039E-3</c:v>
                </c:pt>
                <c:pt idx="26">
                  <c:v>1.5243253182589634E-3</c:v>
                </c:pt>
                <c:pt idx="27">
                  <c:v>1.7034357625371412E-3</c:v>
                </c:pt>
                <c:pt idx="28">
                  <c:v>1.8960688838703466E-3</c:v>
                </c:pt>
                <c:pt idx="29">
                  <c:v>2.1026957512393215E-3</c:v>
                </c:pt>
                <c:pt idx="30">
                  <c:v>2.3237802920888866E-3</c:v>
                </c:pt>
                <c:pt idx="31">
                  <c:v>2.5597783435122212E-3</c:v>
                </c:pt>
                <c:pt idx="32">
                  <c:v>2.8111366443315925E-3</c:v>
                </c:pt>
                <c:pt idx="33">
                  <c:v>3.0782917667525464E-3</c:v>
                </c:pt>
                <c:pt idx="34">
                  <c:v>3.3616689864978469E-3</c:v>
                </c:pt>
                <c:pt idx="35">
                  <c:v>3.6616810905744216E-3</c:v>
                </c:pt>
                <c:pt idx="36">
                  <c:v>3.9787271220928112E-3</c:v>
                </c:pt>
                <c:pt idx="37">
                  <c:v>4.3131910618454759E-3</c:v>
                </c:pt>
                <c:pt idx="38">
                  <c:v>4.6654404466596414E-3</c:v>
                </c:pt>
                <c:pt idx="39">
                  <c:v>5.035824924872331E-3</c:v>
                </c:pt>
                <c:pt idx="40">
                  <c:v>5.4246747496322105E-3</c:v>
                </c:pt>
                <c:pt idx="41">
                  <c:v>5.832299211114317E-3</c:v>
                </c:pt>
                <c:pt idx="42">
                  <c:v>6.2589850091413855E-3</c:v>
                </c:pt>
                <c:pt idx="43">
                  <c:v>6.7049945681393807E-3</c:v>
                </c:pt>
                <c:pt idx="44">
                  <c:v>7.1705642968150273E-3</c:v>
                </c:pt>
                <c:pt idx="45">
                  <c:v>7.6559027954304949E-3</c:v>
                </c:pt>
                <c:pt idx="46">
                  <c:v>8.161189014063824E-3</c:v>
                </c:pt>
                <c:pt idx="47">
                  <c:v>8.6865703657832988E-3</c:v>
                </c:pt>
                <c:pt idx="48">
                  <c:v>9.2321607992293369E-3</c:v>
                </c:pt>
                <c:pt idx="49">
                  <c:v>9.7980388356865237E-3</c:v>
                </c:pt>
                <c:pt idx="50">
                  <c:v>1.0384245576341457E-2</c:v>
                </c:pt>
                <c:pt idx="51">
                  <c:v>1.0990782686055694E-2</c:v>
                </c:pt>
                <c:pt idx="52">
                  <c:v>1.1617610360636568E-2</c:v>
                </c:pt>
                <c:pt idx="53">
                  <c:v>1.2264645285259172E-2</c:v>
                </c:pt>
                <c:pt idx="54">
                  <c:v>1.2931758592376736E-2</c:v>
                </c:pt>
                <c:pt idx="55">
                  <c:v>1.3618773828152551E-2</c:v>
                </c:pt>
                <c:pt idx="56">
                  <c:v>1.4325464937148299E-2</c:v>
                </c:pt>
                <c:pt idx="57">
                  <c:v>1.5051554275709417E-2</c:v>
                </c:pt>
                <c:pt idx="58">
                  <c:v>1.5796710665191317E-2</c:v>
                </c:pt>
                <c:pt idx="59">
                  <c:v>1.6560547496866924E-2</c:v>
                </c:pt>
                <c:pt idx="60">
                  <c:v>1.7342620901039923E-2</c:v>
                </c:pt>
                <c:pt idx="61">
                  <c:v>1.8142427993553225E-2</c:v>
                </c:pt>
                <c:pt idx="62">
                  <c:v>1.8959405213521609E-2</c:v>
                </c:pt>
                <c:pt idx="63">
                  <c:v>1.9792926766725078E-2</c:v>
                </c:pt>
                <c:pt idx="64">
                  <c:v>2.064230318966542E-2</c:v>
                </c:pt>
                <c:pt idx="65">
                  <c:v>2.1506780049807842E-2</c:v>
                </c:pt>
                <c:pt idx="66">
                  <c:v>2.2385536797990265E-2</c:v>
                </c:pt>
                <c:pt idx="67">
                  <c:v>2.3277685789379516E-2</c:v>
                </c:pt>
                <c:pt idx="68">
                  <c:v>2.4182271489674251E-2</c:v>
                </c:pt>
                <c:pt idx="69">
                  <c:v>2.5098269883491117E-2</c:v>
                </c:pt>
                <c:pt idx="70">
                  <c:v>2.6024588102012955E-2</c:v>
                </c:pt>
                <c:pt idx="71">
                  <c:v>2.6960064287016416E-2</c:v>
                </c:pt>
                <c:pt idx="72">
                  <c:v>2.7903467708321184E-2</c:v>
                </c:pt>
                <c:pt idx="73">
                  <c:v>2.8853499151503176E-2</c:v>
                </c:pt>
                <c:pt idx="74">
                  <c:v>2.9808791592382172E-2</c:v>
                </c:pt>
                <c:pt idx="75">
                  <c:v>3.0767911174318843E-2</c:v>
                </c:pt>
                <c:pt idx="76">
                  <c:v>3.1729358503727788E-2</c:v>
                </c:pt>
                <c:pt idx="77">
                  <c:v>3.2691570278427513E-2</c:v>
                </c:pt>
                <c:pt idx="78">
                  <c:v>3.3652921262490094E-2</c:v>
                </c:pt>
                <c:pt idx="79">
                  <c:v>3.4611726620124128E-2</c:v>
                </c:pt>
                <c:pt idx="80">
                  <c:v>3.5566244619811123E-2</c:v>
                </c:pt>
                <c:pt idx="81">
                  <c:v>3.6514679718417625E-2</c:v>
                </c:pt>
                <c:pt idx="82">
                  <c:v>3.7455186033319043E-2</c:v>
                </c:pt>
                <c:pt idx="83">
                  <c:v>3.838587120868981E-2</c:v>
                </c:pt>
                <c:pt idx="84">
                  <c:v>3.9304800680047158E-2</c:v>
                </c:pt>
                <c:pt idx="85">
                  <c:v>4.0210002338872536E-2</c:v>
                </c:pt>
                <c:pt idx="86">
                  <c:v>4.1099471596690307E-2</c:v>
                </c:pt>
                <c:pt idx="87">
                  <c:v>4.1971176845354403E-2</c:v>
                </c:pt>
                <c:pt idx="88">
                  <c:v>4.2823065307495453E-2</c:v>
                </c:pt>
                <c:pt idx="89">
                  <c:v>4.3653069268119765E-2</c:v>
                </c:pt>
                <c:pt idx="90">
                  <c:v>4.445911267524081E-2</c:v>
                </c:pt>
                <c:pt idx="91">
                  <c:v>4.5239118094184828E-2</c:v>
                </c:pt>
                <c:pt idx="92">
                  <c:v>4.5991013996853847E-2</c:v>
                </c:pt>
                <c:pt idx="93">
                  <c:v>4.671274236378542E-2</c:v>
                </c:pt>
                <c:pt idx="94">
                  <c:v>4.7402266573330923E-2</c:v>
                </c:pt>
                <c:pt idx="95">
                  <c:v>4.805757954872053E-2</c:v>
                </c:pt>
                <c:pt idx="96">
                  <c:v>4.8676712130217181E-2</c:v>
                </c:pt>
                <c:pt idx="97">
                  <c:v>4.92577416360176E-2</c:v>
                </c:pt>
                <c:pt idx="98">
                  <c:v>4.9798800572072997E-2</c:v>
                </c:pt>
                <c:pt idx="99">
                  <c:v>5.0298085447609789E-2</c:v>
                </c:pt>
                <c:pt idx="100">
                  <c:v>5.0753865649872366E-2</c:v>
                </c:pt>
                <c:pt idx="101">
                  <c:v>5.1164492328527357E-2</c:v>
                </c:pt>
                <c:pt idx="102">
                  <c:v>5.1528407237302433E-2</c:v>
                </c:pt>
                <c:pt idx="103">
                  <c:v>5.184415147782781E-2</c:v>
                </c:pt>
                <c:pt idx="104">
                  <c:v>5.211037408834799E-2</c:v>
                </c:pt>
                <c:pt idx="105">
                  <c:v>5.2325840418019465E-2</c:v>
                </c:pt>
                <c:pt idx="106">
                  <c:v>5.2489440225947682E-2</c:v>
                </c:pt>
                <c:pt idx="107">
                  <c:v>5.260019544299141E-2</c:v>
                </c:pt>
                <c:pt idx="108">
                  <c:v>5.265726753370821E-2</c:v>
                </c:pt>
                <c:pt idx="109">
                  <c:v>5.2659964395673976E-2</c:v>
                </c:pt>
                <c:pt idx="110">
                  <c:v>5.2607746733811779E-2</c:v>
                </c:pt>
                <c:pt idx="111">
                  <c:v>5.2500233848349787E-2</c:v>
                </c:pt>
                <c:pt idx="112">
                  <c:v>5.2337208776608829E-2</c:v>
                </c:pt>
                <c:pt idx="113">
                  <c:v>5.2118622731029379E-2</c:v>
                </c:pt>
                <c:pt idx="114">
                  <c:v>5.1844598778694156E-2</c:v>
                </c:pt>
                <c:pt idx="115">
                  <c:v>5.1515434711093988E-2</c:v>
                </c:pt>
                <c:pt idx="116">
                  <c:v>5.113160505702518E-2</c:v>
                </c:pt>
                <c:pt idx="117">
                  <c:v>5.0693762196288905E-2</c:v>
                </c:pt>
                <c:pt idx="118">
                  <c:v>5.0202736537267645E-2</c:v>
                </c:pt>
                <c:pt idx="119">
                  <c:v>4.9659535727464815E-2</c:v>
                </c:pt>
                <c:pt idx="120">
                  <c:v>4.9065342872670961E-2</c:v>
                </c:pt>
                <c:pt idx="121">
                  <c:v>4.8421513747528983E-2</c:v>
                </c:pt>
                <c:pt idx="122">
                  <c:v>4.7729572987852631E-2</c:v>
                </c:pt>
                <c:pt idx="123">
                  <c:v>4.6991209263059393E-2</c:v>
                </c:pt>
                <c:pt idx="124">
                  <c:v>4.6208269435430799E-2</c:v>
                </c:pt>
                <c:pt idx="125">
                  <c:v>4.5382751721539487E-2</c:v>
                </c:pt>
                <c:pt idx="126">
                  <c:v>4.4516797880005045E-2</c:v>
                </c:pt>
                <c:pt idx="127">
                  <c:v>4.361268445865138E-2</c:v>
                </c:pt>
                <c:pt idx="128">
                  <c:v>4.2672813143064293E-2</c:v>
                </c:pt>
                <c:pt idx="129">
                  <c:v>4.1699700257362145E-2</c:v>
                </c:pt>
                <c:pt idx="130">
                  <c:v>4.0695965476613111E-2</c:v>
                </c:pt>
                <c:pt idx="131">
                  <c:v>3.9664319818629126E-2</c:v>
                </c:pt>
                <c:pt idx="132">
                  <c:v>3.8607552990751387E-2</c:v>
                </c:pt>
                <c:pt idx="133">
                  <c:v>3.752852017458911E-2</c:v>
                </c:pt>
                <c:pt idx="134">
                  <c:v>3.6430128338387616E-2</c:v>
                </c:pt>
                <c:pt idx="135">
                  <c:v>3.5315322172678798E-2</c:v>
                </c:pt>
                <c:pt idx="136">
                  <c:v>3.418706975000646E-2</c:v>
                </c:pt>
                <c:pt idx="137">
                  <c:v>3.3048348013738287E-2</c:v>
                </c:pt>
                <c:pt idx="138">
                  <c:v>3.1902128204191485E-2</c:v>
                </c:pt>
                <c:pt idx="139">
                  <c:v>3.0751361332444018E-2</c:v>
                </c:pt>
                <c:pt idx="140">
                  <c:v>2.9598963813217513E-2</c:v>
                </c:pt>
                <c:pt idx="141">
                  <c:v>2.8447803368068902E-2</c:v>
                </c:pt>
                <c:pt idx="142">
                  <c:v>2.7300685308770074E-2</c:v>
                </c:pt>
                <c:pt idx="143">
                  <c:v>2.6160339308198617E-2</c:v>
                </c:pt>
                <c:pt idx="144">
                  <c:v>2.5029406762291925E-2</c:v>
                </c:pt>
                <c:pt idx="145">
                  <c:v>2.3910428841673038E-2</c:v>
                </c:pt>
                <c:pt idx="146">
                  <c:v>2.2805835325460242E-2</c:v>
                </c:pt>
                <c:pt idx="147">
                  <c:v>2.1717934302600411E-2</c:v>
                </c:pt>
                <c:pt idx="148">
                  <c:v>2.0648902817874907E-2</c:v>
                </c:pt>
                <c:pt idx="149">
                  <c:v>1.9600778530619808E-2</c:v>
                </c:pt>
                <c:pt idx="150">
                  <c:v>1.8575452444278655E-2</c:v>
                </c:pt>
                <c:pt idx="151">
                  <c:v>1.7574662754286596E-2</c:v>
                </c:pt>
                <c:pt idx="152">
                  <c:v>1.6599989850603632E-2</c:v>
                </c:pt>
                <c:pt idx="153">
                  <c:v>1.5652852499610053E-2</c:v>
                </c:pt>
                <c:pt idx="154">
                  <c:v>1.4734505218206108E-2</c:v>
                </c:pt>
                <c:pt idx="155">
                  <c:v>1.3846036840968794E-2</c:v>
                </c:pt>
                <c:pt idx="156">
                  <c:v>1.2988370269276631E-2</c:v>
                </c:pt>
                <c:pt idx="157">
                  <c:v>1.2162263379578113E-2</c:v>
                </c:pt>
                <c:pt idx="158">
                  <c:v>1.1368311056606075E-2</c:v>
                </c:pt>
                <c:pt idx="159">
                  <c:v>1.0606948306484619E-2</c:v>
                </c:pt>
                <c:pt idx="160">
                  <c:v>9.8784543944841676E-3</c:v>
                </c:pt>
                <c:pt idx="161">
                  <c:v>9.1829579427834384E-3</c:v>
                </c:pt>
                <c:pt idx="162">
                  <c:v>8.5204429151263632E-3</c:v>
                </c:pt>
                <c:pt idx="163">
                  <c:v>7.8907554078174007E-3</c:v>
                </c:pt>
                <c:pt idx="164">
                  <c:v>7.2936111601767072E-3</c:v>
                </c:pt>
                <c:pt idx="165">
                  <c:v>6.7286036924494343E-3</c:v>
                </c:pt>
                <c:pt idx="166">
                  <c:v>6.1952129752822355E-3</c:v>
                </c:pt>
                <c:pt idx="167">
                  <c:v>5.6928145322827561E-3</c:v>
                </c:pt>
                <c:pt idx="168">
                  <c:v>5.2206888758710504E-3</c:v>
                </c:pt>
                <c:pt idx="169">
                  <c:v>4.7780311766106127E-3</c:v>
                </c:pt>
                <c:pt idx="170">
                  <c:v>4.363961067439903E-3</c:v>
                </c:pt>
                <c:pt idx="171">
                  <c:v>3.9775324866621843E-3</c:v>
                </c:pt>
                <c:pt idx="172">
                  <c:v>3.6177434671265068E-3</c:v>
                </c:pt>
                <c:pt idx="173">
                  <c:v>3.2835457836574316E-3</c:v>
                </c:pt>
                <c:pt idx="174">
                  <c:v>2.973854376365808E-3</c:v>
                </c:pt>
                <c:pt idx="175">
                  <c:v>2.6875564738847104E-3</c:v>
                </c:pt>
                <c:pt idx="176">
                  <c:v>2.4235203476964309E-3</c:v>
                </c:pt>
                <c:pt idx="177">
                  <c:v>2.1806036364172064E-3</c:v>
                </c:pt>
                <c:pt idx="178">
                  <c:v>1.957661187047047E-3</c:v>
                </c:pt>
                <c:pt idx="179">
                  <c:v>1.7535523686316027E-3</c:v>
                </c:pt>
                <c:pt idx="180">
                  <c:v>1.5671478223812597E-3</c:v>
                </c:pt>
                <c:pt idx="181">
                  <c:v>1.3973356209106321E-3</c:v>
                </c:pt>
                <c:pt idx="182">
                  <c:v>1.2430268177679386E-3</c:v>
                </c:pt>
                <c:pt idx="183">
                  <c:v>1.1031603766926427E-3</c:v>
                </c:pt>
                <c:pt idx="184">
                  <c:v>9.7670747795626208E-4</c:v>
                </c:pt>
                <c:pt idx="185">
                  <c:v>8.6267520660322458E-4</c:v>
                </c:pt>
                <c:pt idx="186">
                  <c:v>7.6010963432423845E-4</c:v>
                </c:pt>
                <c:pt idx="187">
                  <c:v>6.6809831299006648E-4</c:v>
                </c:pt>
                <c:pt idx="188">
                  <c:v>5.8577220348688926E-4</c:v>
                </c:pt>
                <c:pt idx="189">
                  <c:v>5.12307068381663E-4</c:v>
                </c:pt>
                <c:pt idx="190">
                  <c:v>4.4692436107756267E-4</c:v>
                </c:pt>
                <c:pt idx="191">
                  <c:v>3.8889164748182617E-4</c:v>
                </c:pt>
                <c:pt idx="192">
                  <c:v>3.3752259880246907E-4</c:v>
                </c:pt>
                <c:pt idx="193">
                  <c:v>2.921765959310454E-4</c:v>
                </c:pt>
                <c:pt idx="194">
                  <c:v>2.5225798698350039E-4</c:v>
                </c:pt>
                <c:pt idx="195">
                  <c:v>2.1721503999940942E-4</c:v>
                </c:pt>
                <c:pt idx="196">
                  <c:v>1.8653863258965441E-4</c:v>
                </c:pt>
                <c:pt idx="197">
                  <c:v>1.5976071953122031E-4</c:v>
                </c:pt>
                <c:pt idx="198">
                  <c:v>1.3645261799770522E-4</c:v>
                </c:pt>
                <c:pt idx="199">
                  <c:v>1.1622314835328776E-4</c:v>
                </c:pt>
                <c:pt idx="200">
                  <c:v>9.8716666296419251E-5</c:v>
                </c:pt>
                <c:pt idx="201">
                  <c:v>8.3611019688687444E-5</c:v>
                </c:pt>
                <c:pt idx="202">
                  <c:v>7.0615460715085915E-5</c:v>
                </c:pt>
                <c:pt idx="203">
                  <c:v>5.946854116303512E-5</c:v>
                </c:pt>
                <c:pt idx="204">
                  <c:v>4.9936015644500633E-5</c:v>
                </c:pt>
                <c:pt idx="205">
                  <c:v>4.1808774579674357E-5</c:v>
                </c:pt>
                <c:pt idx="206">
                  <c:v>3.4900825767717979E-5</c:v>
                </c:pt>
                <c:pt idx="207">
                  <c:v>2.9047340440001634E-5</c:v>
                </c:pt>
                <c:pt idx="208">
                  <c:v>2.410277686750202E-5</c:v>
                </c:pt>
                <c:pt idx="209">
                  <c:v>1.9939091913264678E-5</c:v>
                </c:pt>
                <c:pt idx="210">
                  <c:v>1.6444048412907544E-5</c:v>
                </c:pt>
                <c:pt idx="211">
                  <c:v>1.3519623954110925E-5</c:v>
                </c:pt>
                <c:pt idx="212">
                  <c:v>1.1080524526432709E-5</c:v>
                </c:pt>
                <c:pt idx="213">
                  <c:v>9.0528046359544477E-6</c:v>
                </c:pt>
                <c:pt idx="214">
                  <c:v>7.3725938298656388E-6</c:v>
                </c:pt>
                <c:pt idx="215">
                  <c:v>5.9849281536891943E-6</c:v>
                </c:pt>
                <c:pt idx="216">
                  <c:v>4.8426838634661475E-6</c:v>
                </c:pt>
                <c:pt idx="217">
                  <c:v>3.9056097280989886E-6</c:v>
                </c:pt>
                <c:pt idx="218">
                  <c:v>3.1394534712573122E-6</c:v>
                </c:pt>
                <c:pt idx="219">
                  <c:v>2.5151773033893014E-6</c:v>
                </c:pt>
                <c:pt idx="220">
                  <c:v>2.0082570662503815E-6</c:v>
                </c:pt>
                <c:pt idx="221">
                  <c:v>1.5980592375311033E-6</c:v>
                </c:pt>
                <c:pt idx="222">
                  <c:v>1.2672899035993991E-6</c:v>
                </c:pt>
                <c:pt idx="223">
                  <c:v>1.0015097858718935E-6</c:v>
                </c:pt>
                <c:pt idx="224">
                  <c:v>7.8870948301957361E-7</c:v>
                </c:pt>
                <c:pt idx="225">
                  <c:v>6.1893924988436951E-7</c:v>
                </c:pt>
                <c:pt idx="226">
                  <c:v>4.8398785840037304E-7</c:v>
                </c:pt>
                <c:pt idx="227">
                  <c:v>3.7710536094418077E-7</c:v>
                </c:pt>
                <c:pt idx="228">
                  <c:v>2.927648887180315E-7</c:v>
                </c:pt>
                <c:pt idx="229">
                  <c:v>2.2645895480272949E-7</c:v>
                </c:pt>
                <c:pt idx="230">
                  <c:v>1.7452608273188371E-7</c:v>
                </c:pt>
                <c:pt idx="231">
                  <c:v>1.3400393768403254E-7</c:v>
                </c:pt>
                <c:pt idx="232">
                  <c:v>1.0250549099914997E-7</c:v>
                </c:pt>
                <c:pt idx="233">
                  <c:v>7.8115093448200167E-8</c:v>
                </c:pt>
                <c:pt idx="234">
                  <c:v>5.9301663583500727E-8</c:v>
                </c:pt>
                <c:pt idx="235">
                  <c:v>4.4846510840794577E-8</c:v>
                </c:pt>
                <c:pt idx="236">
                  <c:v>3.378360619344334E-8</c:v>
                </c:pt>
                <c:pt idx="237">
                  <c:v>2.5350384360273671E-8</c:v>
                </c:pt>
                <c:pt idx="238">
                  <c:v>1.8947409934650408E-8</c:v>
                </c:pt>
                <c:pt idx="239">
                  <c:v>1.4105465103917376E-8</c:v>
                </c:pt>
                <c:pt idx="240">
                  <c:v>1.0458819188099597E-8</c:v>
                </c:pt>
                <c:pt idx="241">
                  <c:v>7.7236208032445284E-9</c:v>
                </c:pt>
                <c:pt idx="242">
                  <c:v>5.6805131371452369E-9</c:v>
                </c:pt>
                <c:pt idx="243">
                  <c:v>4.160712939047167E-9</c:v>
                </c:pt>
                <c:pt idx="244">
                  <c:v>3.0349158511791067E-9</c:v>
                </c:pt>
                <c:pt idx="245">
                  <c:v>2.2044962153186885E-9</c:v>
                </c:pt>
                <c:pt idx="246">
                  <c:v>1.594560067495087E-9</c:v>
                </c:pt>
                <c:pt idx="247">
                  <c:v>1.1484872663111048E-9</c:v>
                </c:pt>
                <c:pt idx="248">
                  <c:v>8.2366410995763164E-10</c:v>
                </c:pt>
                <c:pt idx="249">
                  <c:v>5.881628287413944E-10</c:v>
                </c:pt>
                <c:pt idx="250">
                  <c:v>4.1817034048720533E-10</c:v>
                </c:pt>
                <c:pt idx="251">
                  <c:v>2.9600686219843097E-10</c:v>
                </c:pt>
                <c:pt idx="252">
                  <c:v>2.0860650368795662E-10</c:v>
                </c:pt>
                <c:pt idx="253">
                  <c:v>1.4635783116401781E-10</c:v>
                </c:pt>
                <c:pt idx="254">
                  <c:v>1.0222346973295144E-10</c:v>
                </c:pt>
                <c:pt idx="255">
                  <c:v>7.1074892350983681E-11</c:v>
                </c:pt>
                <c:pt idx="256">
                  <c:v>4.9192294852600874E-11</c:v>
                </c:pt>
                <c:pt idx="257">
                  <c:v>3.3890463456239132E-11</c:v>
                </c:pt>
                <c:pt idx="258">
                  <c:v>2.3240297824953269E-11</c:v>
                </c:pt>
                <c:pt idx="259">
                  <c:v>1.5862577747512161E-11</c:v>
                </c:pt>
                <c:pt idx="260">
                  <c:v>1.0776005392743146E-11</c:v>
                </c:pt>
                <c:pt idx="261">
                  <c:v>7.2858092896261268E-12</c:v>
                </c:pt>
                <c:pt idx="262">
                  <c:v>4.9025010354860603E-12</c:v>
                </c:pt>
                <c:pt idx="263">
                  <c:v>3.2829279401986711E-12</c:v>
                </c:pt>
                <c:pt idx="264">
                  <c:v>2.1877241695011003E-12</c:v>
                </c:pt>
                <c:pt idx="265">
                  <c:v>1.450758313169857E-12</c:v>
                </c:pt>
                <c:pt idx="266">
                  <c:v>9.5730983600179799E-13</c:v>
                </c:pt>
                <c:pt idx="267">
                  <c:v>6.2856257442400852E-13</c:v>
                </c:pt>
                <c:pt idx="268">
                  <c:v>4.1064504562173988E-13</c:v>
                </c:pt>
                <c:pt idx="269">
                  <c:v>2.6692557417266381E-13</c:v>
                </c:pt>
                <c:pt idx="270">
                  <c:v>1.7262460749184913E-13</c:v>
                </c:pt>
                <c:pt idx="271">
                  <c:v>1.1106762011800203E-13</c:v>
                </c:pt>
                <c:pt idx="272">
                  <c:v>7.1093145073438089E-14</c:v>
                </c:pt>
                <c:pt idx="273">
                  <c:v>4.5269601879338911E-14</c:v>
                </c:pt>
                <c:pt idx="274">
                  <c:v>2.8675264311900984E-14</c:v>
                </c:pt>
                <c:pt idx="275">
                  <c:v>1.8068123198361415E-14</c:v>
                </c:pt>
                <c:pt idx="276">
                  <c:v>1.1324173121915453E-14</c:v>
                </c:pt>
                <c:pt idx="277">
                  <c:v>7.0594475766548097E-15</c:v>
                </c:pt>
                <c:pt idx="278">
                  <c:v>4.3771209197869368E-15</c:v>
                </c:pt>
                <c:pt idx="279">
                  <c:v>2.6992478373776006E-15</c:v>
                </c:pt>
                <c:pt idx="280">
                  <c:v>1.6554500621575798E-15</c:v>
                </c:pt>
                <c:pt idx="281">
                  <c:v>1.0096972130984637E-15</c:v>
                </c:pt>
                <c:pt idx="282">
                  <c:v>6.1242168440737534E-16</c:v>
                </c:pt>
                <c:pt idx="283">
                  <c:v>3.6938291260417521E-16</c:v>
                </c:pt>
                <c:pt idx="284">
                  <c:v>2.2154008898463164E-16</c:v>
                </c:pt>
                <c:pt idx="285">
                  <c:v>1.3211724476751803E-16</c:v>
                </c:pt>
                <c:pt idx="286">
                  <c:v>7.8339474860266901E-17</c:v>
                </c:pt>
                <c:pt idx="287">
                  <c:v>4.6184687483077966E-17</c:v>
                </c:pt>
                <c:pt idx="288">
                  <c:v>2.7070341848880928E-17</c:v>
                </c:pt>
                <c:pt idx="289">
                  <c:v>1.5774294811870533E-17</c:v>
                </c:pt>
                <c:pt idx="290">
                  <c:v>9.1379480651388729E-18</c:v>
                </c:pt>
                <c:pt idx="291">
                  <c:v>5.2622551993332344E-18</c:v>
                </c:pt>
                <c:pt idx="292">
                  <c:v>3.0123228496398922E-18</c:v>
                </c:pt>
                <c:pt idx="293">
                  <c:v>1.7140336742926218E-18</c:v>
                </c:pt>
                <c:pt idx="294">
                  <c:v>9.6940928145693459E-19</c:v>
                </c:pt>
                <c:pt idx="295">
                  <c:v>5.4493748781144957E-19</c:v>
                </c:pt>
                <c:pt idx="296">
                  <c:v>3.0445248003748622E-19</c:v>
                </c:pt>
                <c:pt idx="297">
                  <c:v>1.6904690702669849E-19</c:v>
                </c:pt>
                <c:pt idx="298">
                  <c:v>9.3280597579962864E-20</c:v>
                </c:pt>
                <c:pt idx="299">
                  <c:v>5.1150892458017101E-20</c:v>
                </c:pt>
                <c:pt idx="300">
                  <c:v>2.7872394272915869E-20</c:v>
                </c:pt>
                <c:pt idx="301">
                  <c:v>1.5091617721828895E-20</c:v>
                </c:pt>
                <c:pt idx="302">
                  <c:v>8.1193076431188651E-21</c:v>
                </c:pt>
                <c:pt idx="303">
                  <c:v>4.3401529862497382E-21</c:v>
                </c:pt>
                <c:pt idx="304">
                  <c:v>2.3050216454868805E-21</c:v>
                </c:pt>
                <c:pt idx="305">
                  <c:v>1.2162138036616273E-21</c:v>
                </c:pt>
                <c:pt idx="306">
                  <c:v>6.3751550656362377E-22</c:v>
                </c:pt>
                <c:pt idx="307">
                  <c:v>3.319696403166458E-22</c:v>
                </c:pt>
                <c:pt idx="308">
                  <c:v>1.7171711849081483E-22</c:v>
                </c:pt>
                <c:pt idx="309">
                  <c:v>8.8230182263749052E-23</c:v>
                </c:pt>
                <c:pt idx="310">
                  <c:v>4.5028740936972386E-23</c:v>
                </c:pt>
                <c:pt idx="311">
                  <c:v>2.2825068496380258E-23</c:v>
                </c:pt>
                <c:pt idx="312">
                  <c:v>1.1491178781446058E-23</c:v>
                </c:pt>
                <c:pt idx="313">
                  <c:v>5.745499084094137E-24</c:v>
                </c:pt>
                <c:pt idx="314">
                  <c:v>2.8528703570979291E-24</c:v>
                </c:pt>
                <c:pt idx="315">
                  <c:v>1.4067203050223314E-24</c:v>
                </c:pt>
                <c:pt idx="316">
                  <c:v>6.8878740304613348E-25</c:v>
                </c:pt>
                <c:pt idx="317">
                  <c:v>3.3488412806081377E-25</c:v>
                </c:pt>
                <c:pt idx="318">
                  <c:v>1.6166499883753713E-25</c:v>
                </c:pt>
                <c:pt idx="319">
                  <c:v>7.7487131929541647E-26</c:v>
                </c:pt>
                <c:pt idx="320">
                  <c:v>3.6873581240924375E-26</c:v>
                </c:pt>
                <c:pt idx="321">
                  <c:v>1.7420200133143632E-26</c:v>
                </c:pt>
                <c:pt idx="322">
                  <c:v>8.17001623255605E-27</c:v>
                </c:pt>
                <c:pt idx="323">
                  <c:v>3.8036842631222461E-27</c:v>
                </c:pt>
                <c:pt idx="324">
                  <c:v>1.7578325257137839E-27</c:v>
                </c:pt>
                <c:pt idx="325">
                  <c:v>8.0634648199284743E-28</c:v>
                </c:pt>
              </c:numCache>
            </c:numRef>
          </c:yVal>
          <c:smooth val="1"/>
        </c:ser>
        <c:ser>
          <c:idx val="2"/>
          <c:order val="2"/>
          <c:tx>
            <c:strRef>
              <c:f>'Simulation Scenarios'!$E$46</c:f>
              <c:strCache>
                <c:ptCount val="1"/>
                <c:pt idx="0">
                  <c:v>1st Floor 0.6</c:v>
                </c:pt>
              </c:strCache>
            </c:strRef>
          </c:tx>
          <c:spPr>
            <a:ln>
              <a:solidFill>
                <a:schemeClr val="accent1">
                  <a:lumMod val="60000"/>
                  <a:lumOff val="40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Scenarios'!$E$47:$E$372</c:f>
              <c:numCache>
                <c:formatCode>General</c:formatCode>
                <c:ptCount val="326"/>
                <c:pt idx="0">
                  <c:v>7.1065695038975852E-8</c:v>
                </c:pt>
                <c:pt idx="1">
                  <c:v>5.8032675348296255E-7</c:v>
                </c:pt>
                <c:pt idx="2">
                  <c:v>1.9822831066967765E-6</c:v>
                </c:pt>
                <c:pt idx="3">
                  <c:v>4.7389800089299314E-6</c:v>
                </c:pt>
                <c:pt idx="4">
                  <c:v>9.3172309459612183E-6</c:v>
                </c:pt>
                <c:pt idx="5">
                  <c:v>1.6187383136238399E-5</c:v>
                </c:pt>
                <c:pt idx="6">
                  <c:v>2.5822592100233919E-5</c:v>
                </c:pt>
                <c:pt idx="7">
                  <c:v>3.869833324229834E-5</c:v>
                </c:pt>
                <c:pt idx="8">
                  <c:v>5.5292041506737038E-5</c:v>
                </c:pt>
                <c:pt idx="9">
                  <c:v>7.6082825809575271E-5</c:v>
                </c:pt>
                <c:pt idx="10">
                  <c:v>1.0155122856035369E-4</c:v>
                </c:pt>
                <c:pt idx="11">
                  <c:v>1.321790120898791E-4</c:v>
                </c:pt>
                <c:pt idx="12">
                  <c:v>1.6844895997287224E-4</c:v>
                </c:pt>
                <c:pt idx="13">
                  <c:v>2.1084468479772717E-4</c:v>
                </c:pt>
                <c:pt idx="14">
                  <c:v>2.5985043611325543E-4</c:v>
                </c:pt>
                <c:pt idx="15">
                  <c:v>3.1595090367626127E-4</c:v>
                </c:pt>
                <c:pt idx="16">
                  <c:v>3.7963101205145219E-4</c:v>
                </c:pt>
                <c:pt idx="17">
                  <c:v>4.5137570325362385E-4</c:v>
                </c:pt>
                <c:pt idx="18">
                  <c:v>5.3166970457489877E-4</c:v>
                </c:pt>
                <c:pt idx="19">
                  <c:v>6.2099727907020681E-4</c:v>
                </c:pt>
                <c:pt idx="20">
                  <c:v>7.1984195642198722E-4</c:v>
                </c:pt>
                <c:pt idx="21">
                  <c:v>8.2868624209627166E-4</c:v>
                </c:pt>
                <c:pt idx="22">
                  <c:v>9.4801130285420148E-4</c:v>
                </c:pt>
                <c:pt idx="23">
                  <c:v>1.0782966268076473E-3</c:v>
                </c:pt>
                <c:pt idx="24">
                  <c:v>1.2200196563132986E-3</c:v>
                </c:pt>
                <c:pt idx="25">
                  <c:v>1.373655392092548E-3</c:v>
                </c:pt>
                <c:pt idx="26">
                  <c:v>1.5396759670490993E-3</c:v>
                </c:pt>
                <c:pt idx="27">
                  <c:v>1.7185501883359377E-3</c:v>
                </c:pt>
                <c:pt idx="28">
                  <c:v>1.9107430463008296E-3</c:v>
                </c:pt>
                <c:pt idx="29">
                  <c:v>2.1167151890167319E-3</c:v>
                </c:pt>
                <c:pt idx="30">
                  <c:v>2.336922361182409E-3</c:v>
                </c:pt>
                <c:pt idx="31">
                  <c:v>2.5718148062602868E-3</c:v>
                </c:pt>
                <c:pt idx="32">
                  <c:v>2.8218366308045248E-3</c:v>
                </c:pt>
                <c:pt idx="33">
                  <c:v>3.087425130023403E-3</c:v>
                </c:pt>
                <c:pt idx="34">
                  <c:v>3.3690100737173833E-3</c:v>
                </c:pt>
                <c:pt idx="35">
                  <c:v>3.6670129518383034E-3</c:v>
                </c:pt>
                <c:pt idx="36">
                  <c:v>3.9818461790271133E-3</c:v>
                </c:pt>
                <c:pt idx="37">
                  <c:v>4.3139122576075955E-3</c:v>
                </c:pt>
                <c:pt idx="38">
                  <c:v>4.6636028986428383E-3</c:v>
                </c:pt>
                <c:pt idx="39">
                  <c:v>5.0312981007997895E-3</c:v>
                </c:pt>
                <c:pt idx="40">
                  <c:v>5.4173651869160273E-3</c:v>
                </c:pt>
                <c:pt idx="41">
                  <c:v>5.8221577983222431E-3</c:v>
                </c:pt>
                <c:pt idx="42">
                  <c:v>6.246014847143995E-3</c:v>
                </c:pt>
                <c:pt idx="43">
                  <c:v>6.689259426988052E-3</c:v>
                </c:pt>
                <c:pt idx="44">
                  <c:v>7.1521976826116737E-3</c:v>
                </c:pt>
                <c:pt idx="45">
                  <c:v>7.6351176393784845E-3</c:v>
                </c:pt>
                <c:pt idx="46">
                  <c:v>8.1382879935215681E-3</c:v>
                </c:pt>
                <c:pt idx="47">
                  <c:v>8.6619568644640647E-3</c:v>
                </c:pt>
                <c:pt idx="48">
                  <c:v>9.2063505106892776E-3</c:v>
                </c:pt>
                <c:pt idx="49">
                  <c:v>9.7716720109060767E-3</c:v>
                </c:pt>
                <c:pt idx="50">
                  <c:v>1.0358099912521962E-2</c:v>
                </c:pt>
                <c:pt idx="51">
                  <c:v>1.0965786849713921E-2</c:v>
                </c:pt>
                <c:pt idx="52">
                  <c:v>1.159485813367723E-2</c:v>
                </c:pt>
                <c:pt idx="53">
                  <c:v>1.224541031793344E-2</c:v>
                </c:pt>
                <c:pt idx="54">
                  <c:v>1.2917509741890308E-2</c:v>
                </c:pt>
                <c:pt idx="55">
                  <c:v>1.361119105616892E-2</c:v>
                </c:pt>
                <c:pt idx="56">
                  <c:v>1.4326455733543676E-2</c:v>
                </c:pt>
                <c:pt idx="57">
                  <c:v>1.5063270569681007E-2</c:v>
                </c:pt>
                <c:pt idx="58">
                  <c:v>1.5821566178209727E-2</c:v>
                </c:pt>
                <c:pt idx="59">
                  <c:v>1.6601235485008262E-2</c:v>
                </c:pt>
                <c:pt idx="60">
                  <c:v>1.7402132226952926E-2</c:v>
                </c:pt>
                <c:pt idx="61">
                  <c:v>1.8224069460731754E-2</c:v>
                </c:pt>
                <c:pt idx="62">
                  <c:v>1.9066818087691333E-2</c:v>
                </c:pt>
                <c:pt idx="63">
                  <c:v>1.9930105401046914E-2</c:v>
                </c:pt>
                <c:pt idx="64">
                  <c:v>2.0813613662145024E-2</c:v>
                </c:pt>
                <c:pt idx="65">
                  <c:v>2.1716978712824575E-2</c:v>
                </c:pt>
                <c:pt idx="66">
                  <c:v>2.2639788631270034E-2</c:v>
                </c:pt>
                <c:pt idx="67">
                  <c:v>2.3581582439089324E-2</c:v>
                </c:pt>
                <c:pt idx="68">
                  <c:v>2.4541848867676151E-2</c:v>
                </c:pt>
                <c:pt idx="69">
                  <c:v>2.5520025192227288E-2</c:v>
                </c:pt>
                <c:pt idx="70">
                  <c:v>2.6515496142079042E-2</c:v>
                </c:pt>
                <c:pt idx="71">
                  <c:v>2.7527592896297744E-2</c:v>
                </c:pt>
                <c:pt idx="72">
                  <c:v>2.8555592173706672E-2</c:v>
                </c:pt>
                <c:pt idx="73">
                  <c:v>2.9598715426749082E-2</c:v>
                </c:pt>
                <c:pt idx="74">
                  <c:v>3.0656128148772527E-2</c:v>
                </c:pt>
                <c:pt idx="75">
                  <c:v>3.1726939304470701E-2</c:v>
                </c:pt>
                <c:pt idx="76">
                  <c:v>3.2810200893327084E-2</c:v>
                </c:pt>
                <c:pt idx="77">
                  <c:v>3.3904907655972365E-2</c:v>
                </c:pt>
                <c:pt idx="78">
                  <c:v>3.5009996933385717E-2</c:v>
                </c:pt>
                <c:pt idx="79">
                  <c:v>3.6124348688835434E-2</c:v>
                </c:pt>
                <c:pt idx="80">
                  <c:v>3.7246785702367363E-2</c:v>
                </c:pt>
                <c:pt idx="81">
                  <c:v>3.8376073947498139E-2</c:v>
                </c:pt>
                <c:pt idx="82">
                  <c:v>3.9510923159561569E-2</c:v>
                </c:pt>
                <c:pt idx="83">
                  <c:v>4.064998760487315E-2</c:v>
                </c:pt>
                <c:pt idx="84">
                  <c:v>4.1791867059530807E-2</c:v>
                </c:pt>
                <c:pt idx="85">
                  <c:v>4.2935108006243457E-2</c:v>
                </c:pt>
                <c:pt idx="86">
                  <c:v>4.4078205057080218E-2</c:v>
                </c:pt>
                <c:pt idx="87">
                  <c:v>4.5219602609448621E-2</c:v>
                </c:pt>
                <c:pt idx="88">
                  <c:v>4.6357696741950526E-2</c:v>
                </c:pt>
                <c:pt idx="89">
                  <c:v>4.7490837356014524E-2</c:v>
                </c:pt>
                <c:pt idx="90">
                  <c:v>4.8617330568370615E-2</c:v>
                </c:pt>
                <c:pt idx="91">
                  <c:v>4.9735441358515424E-2</c:v>
                </c:pt>
                <c:pt idx="92">
                  <c:v>5.0843396474305753E-2</c:v>
                </c:pt>
                <c:pt idx="93">
                  <c:v>5.19393875977281E-2</c:v>
                </c:pt>
                <c:pt idx="94">
                  <c:v>5.3021574771710989E-2</c:v>
                </c:pt>
                <c:pt idx="95">
                  <c:v>5.4088090087583043E-2</c:v>
                </c:pt>
                <c:pt idx="96">
                  <c:v>5.5137041631435665E-2</c:v>
                </c:pt>
                <c:pt idx="97">
                  <c:v>5.6166517686225492E-2</c:v>
                </c:pt>
                <c:pt idx="98">
                  <c:v>5.7174591184953771E-2</c:v>
                </c:pt>
                <c:pt idx="99">
                  <c:v>5.8159324408694847E-2</c:v>
                </c:pt>
                <c:pt idx="100">
                  <c:v>5.9118773921614652E-2</c:v>
                </c:pt>
                <c:pt idx="101">
                  <c:v>6.0050995733436988E-2</c:v>
                </c:pt>
                <c:pt idx="102">
                  <c:v>6.095405067808117E-2</c:v>
                </c:pt>
                <c:pt idx="103">
                  <c:v>6.1826009995423301E-2</c:v>
                </c:pt>
                <c:pt idx="104">
                  <c:v>6.2664961101334432E-2</c:v>
                </c:pt>
                <c:pt idx="105">
                  <c:v>6.3469013529329363E-2</c:v>
                </c:pt>
                <c:pt idx="106">
                  <c:v>6.4236305025337379E-2</c:v>
                </c:pt>
                <c:pt idx="107">
                  <c:v>6.4965007775290781E-2</c:v>
                </c:pt>
                <c:pt idx="108">
                  <c:v>6.5653334743431241E-2</c:v>
                </c:pt>
                <c:pt idx="109">
                  <c:v>6.6299546097476361E-2</c:v>
                </c:pt>
                <c:pt idx="110">
                  <c:v>6.6901955695080631E-2</c:v>
                </c:pt>
                <c:pt idx="111">
                  <c:v>6.7458937604385663E-2</c:v>
                </c:pt>
                <c:pt idx="112">
                  <c:v>6.7968932629897699E-2</c:v>
                </c:pt>
                <c:pt idx="113">
                  <c:v>6.8430454813476566E-2</c:v>
                </c:pt>
                <c:pt idx="114">
                  <c:v>6.8842097878884317E-2</c:v>
                </c:pt>
                <c:pt idx="115">
                  <c:v>6.9202541587140065E-2</c:v>
                </c:pt>
                <c:pt idx="116">
                  <c:v>6.9510557968882669E-2</c:v>
                </c:pt>
                <c:pt idx="117">
                  <c:v>6.9765017399067417E-2</c:v>
                </c:pt>
                <c:pt idx="118">
                  <c:v>6.996489447863409E-2</c:v>
                </c:pt>
                <c:pt idx="119">
                  <c:v>7.0109273687302839E-2</c:v>
                </c:pt>
                <c:pt idx="120">
                  <c:v>7.0197354771390191E-2</c:v>
                </c:pt>
                <c:pt idx="121">
                  <c:v>7.0228457830510488E-2</c:v>
                </c:pt>
                <c:pt idx="122">
                  <c:v>7.0202028067248443E-2</c:v>
                </c:pt>
                <c:pt idx="123">
                  <c:v>7.011764016436943E-2</c:v>
                </c:pt>
                <c:pt idx="124">
                  <c:v>6.9975002254888147E-2</c:v>
                </c:pt>
                <c:pt idx="125">
                  <c:v>6.9773959451344167E-2</c:v>
                </c:pt>
                <c:pt idx="126">
                  <c:v>6.9514496901957254E-2</c:v>
                </c:pt>
                <c:pt idx="127">
                  <c:v>6.9196742342935436E-2</c:v>
                </c:pt>
                <c:pt idx="128">
                  <c:v>6.8820968118119982E-2</c:v>
                </c:pt>
                <c:pt idx="129">
                  <c:v>6.8387592639332404E-2</c:v>
                </c:pt>
                <c:pt idx="130">
                  <c:v>6.789718126327865E-2</c:v>
                </c:pt>
                <c:pt idx="131">
                  <c:v>6.735044656362095E-2</c:v>
                </c:pt>
                <c:pt idx="132">
                  <c:v>6.6748247979861036E-2</c:v>
                </c:pt>
                <c:pt idx="133">
                  <c:v>6.6091590827974792E-2</c:v>
                </c:pt>
                <c:pt idx="134">
                  <c:v>6.5381624661267249E-2</c:v>
                </c:pt>
                <c:pt idx="135">
                  <c:v>6.4619640973678671E-2</c:v>
                </c:pt>
                <c:pt idx="136">
                  <c:v>6.3807070241732655E-2</c:v>
                </c:pt>
                <c:pt idx="137">
                  <c:v>6.2945478305452801E-2</c:v>
                </c:pt>
                <c:pt idx="138">
                  <c:v>6.203656209285735E-2</c:v>
                </c:pt>
                <c:pt idx="139">
                  <c:v>6.1082144697043782E-2</c:v>
                </c:pt>
                <c:pt idx="140">
                  <c:v>6.008416981935822E-2</c:v>
                </c:pt>
                <c:pt idx="141">
                  <c:v>5.9044695596671359E-2</c:v>
                </c:pt>
                <c:pt idx="142">
                  <c:v>5.7965887835326114E-2</c:v>
                </c:pt>
                <c:pt idx="143">
                  <c:v>5.6850012678820491E-2</c:v>
                </c:pt>
                <c:pt idx="144">
                  <c:v>5.5699428740725705E-2</c:v>
                </c:pt>
                <c:pt idx="145">
                  <c:v>5.4516578738653232E-2</c:v>
                </c:pt>
                <c:pt idx="146">
                  <c:v>5.3303980669239033E-2</c:v>
                </c:pt>
                <c:pt idx="147">
                  <c:v>5.2064218568066672E-2</c:v>
                </c:pt>
                <c:pt idx="148">
                  <c:v>5.0799932902155745E-2</c:v>
                </c:pt>
                <c:pt idx="149">
                  <c:v>4.9513810646062015E-2</c:v>
                </c:pt>
                <c:pt idx="150">
                  <c:v>4.8208575095725091E-2</c:v>
                </c:pt>
                <c:pt idx="151">
                  <c:v>4.68869754769198E-2</c:v>
                </c:pt>
                <c:pt idx="152">
                  <c:v>4.5551776407492715E-2</c:v>
                </c:pt>
                <c:pt idx="153">
                  <c:v>4.4205747274440002E-2</c:v>
                </c:pt>
                <c:pt idx="154">
                  <c:v>4.2851651588310606E-2</c:v>
                </c:pt>
                <c:pt idx="155">
                  <c:v>4.1492236378338807E-2</c:v>
                </c:pt>
                <c:pt idx="156">
                  <c:v>4.0130221692128813E-2</c:v>
                </c:pt>
                <c:pt idx="157">
                  <c:v>3.8768290263604205E-2</c:v>
                </c:pt>
                <c:pt idx="158">
                  <c:v>3.7409077412282825E-2</c:v>
                </c:pt>
                <c:pt idx="159">
                  <c:v>3.6055161235748263E-2</c:v>
                </c:pt>
                <c:pt idx="160">
                  <c:v>3.4709053155456339E-2</c:v>
                </c:pt>
                <c:pt idx="161">
                  <c:v>3.3373188873744006E-2</c:v>
                </c:pt>
                <c:pt idx="162">
                  <c:v>3.204991979712396E-2</c:v>
                </c:pt>
                <c:pt idx="163">
                  <c:v>3.0741504977652184E-2</c:v>
                </c:pt>
                <c:pt idx="164">
                  <c:v>2.9450103620391216E-2</c:v>
                </c:pt>
                <c:pt idx="165">
                  <c:v>2.8177768200778292E-2</c:v>
                </c:pt>
                <c:pt idx="166">
                  <c:v>2.6926438231083639E-2</c:v>
                </c:pt>
                <c:pt idx="167">
                  <c:v>2.5697934710159319E-2</c:v>
                </c:pt>
                <c:pt idx="168">
                  <c:v>2.4493955285370916E-2</c:v>
                </c:pt>
                <c:pt idx="169">
                  <c:v>2.3316070150028203E-2</c:v>
                </c:pt>
                <c:pt idx="170">
                  <c:v>2.2165718693846207E-2</c:v>
                </c:pt>
                <c:pt idx="171">
                  <c:v>2.1044206918026206E-2</c:v>
                </c:pt>
                <c:pt idx="172">
                  <c:v>1.995270562051131E-2</c:v>
                </c:pt>
                <c:pt idx="173">
                  <c:v>1.8892249350907865E-2</c:v>
                </c:pt>
                <c:pt idx="174">
                  <c:v>1.7863736128530833E-2</c:v>
                </c:pt>
                <c:pt idx="175">
                  <c:v>1.6867927911096897E-2</c:v>
                </c:pt>
                <c:pt idx="176">
                  <c:v>1.5905451795809634E-2</c:v>
                </c:pt>
                <c:pt idx="177">
                  <c:v>1.4976801929026631E-2</c:v>
                </c:pt>
                <c:pt idx="178">
                  <c:v>1.4082342095416632E-2</c:v>
                </c:pt>
                <c:pt idx="179">
                  <c:v>1.3222308952569527E-2</c:v>
                </c:pt>
                <c:pt idx="180">
                  <c:v>1.2396815872459969E-2</c:v>
                </c:pt>
                <c:pt idx="181">
                  <c:v>1.1605857347033507E-2</c:v>
                </c:pt>
                <c:pt idx="182">
                  <c:v>1.0849313911523559E-2</c:v>
                </c:pt>
                <c:pt idx="183">
                  <c:v>1.0126957535953289E-2</c:v>
                </c:pt>
                <c:pt idx="184">
                  <c:v>9.4384574326549561E-3</c:v>
                </c:pt>
                <c:pt idx="185">
                  <c:v>8.7833862255769397E-3</c:v>
                </c:pt>
                <c:pt idx="186">
                  <c:v>8.1612264256500991E-3</c:v>
                </c:pt>
                <c:pt idx="187">
                  <c:v>7.5713771555703984E-3</c:v>
                </c:pt>
                <c:pt idx="188">
                  <c:v>7.0131610670112069E-3</c:v>
                </c:pt>
                <c:pt idx="189">
                  <c:v>6.4858313935046976E-3</c:v>
                </c:pt>
                <c:pt idx="190">
                  <c:v>5.9885790830142838E-3</c:v>
                </c:pt>
                <c:pt idx="191">
                  <c:v>5.5205399555303923E-3</c:v>
                </c:pt>
                <c:pt idx="192">
                  <c:v>5.0808018328392388E-3</c:v>
                </c:pt>
                <c:pt idx="193">
                  <c:v>4.6684115898999639E-3</c:v>
                </c:pt>
                <c:pt idx="194">
                  <c:v>4.2823820799813674E-3</c:v>
                </c:pt>
                <c:pt idx="195">
                  <c:v>3.9216988888129359E-3</c:v>
                </c:pt>
                <c:pt idx="196">
                  <c:v>3.5853268764441163E-3</c:v>
                </c:pt>
                <c:pt idx="197">
                  <c:v>3.2722164692344665E-3</c:v>
                </c:pt>
                <c:pt idx="198">
                  <c:v>2.9813096683576411E-3</c:v>
                </c:pt>
                <c:pt idx="199">
                  <c:v>2.7115457453413105E-3</c:v>
                </c:pt>
                <c:pt idx="200">
                  <c:v>2.461866599427306E-3</c:v>
                </c:pt>
                <c:pt idx="201">
                  <c:v>2.2312217558652461E-3</c:v>
                </c:pt>
                <c:pt idx="202">
                  <c:v>2.0185729885948706E-3</c:v>
                </c:pt>
                <c:pt idx="203">
                  <c:v>1.8228985550749143E-3</c:v>
                </c:pt>
                <c:pt idx="204">
                  <c:v>1.6431970352288028E-3</c:v>
                </c:pt>
                <c:pt idx="205">
                  <c:v>1.4784907705543699E-3</c:v>
                </c:pt>
                <c:pt idx="206">
                  <c:v>1.3278289033415542E-3</c:v>
                </c:pt>
                <c:pt idx="207">
                  <c:v>1.1902900196219823E-3</c:v>
                </c:pt>
                <c:pt idx="208">
                  <c:v>1.0649844029024923E-3</c:v>
                </c:pt>
                <c:pt idx="209">
                  <c:v>9.5105590888234907E-4</c:v>
                </c:pt>
                <c:pt idx="210">
                  <c:v>8.4768347419892829E-4</c:v>
                </c:pt>
                <c:pt idx="211">
                  <c:v>7.5408227476967185E-4</c:v>
                </c:pt>
                <c:pt idx="212">
                  <c:v>6.6950455148770025E-4</c:v>
                </c:pt>
                <c:pt idx="213">
                  <c:v>5.9324012287732711E-4</c:v>
                </c:pt>
                <c:pt idx="214">
                  <c:v>5.2461660582161791E-4</c:v>
                </c:pt>
                <c:pt idx="215">
                  <c:v>4.6299936664102783E-4</c:v>
                </c:pt>
                <c:pt idx="216">
                  <c:v>4.0779122563697271E-4</c:v>
                </c:pt>
                <c:pt idx="217">
                  <c:v>3.584319387297828E-4</c:v>
                </c:pt>
                <c:pt idx="218">
                  <c:v>3.1439748003221055E-4</c:v>
                </c:pt>
                <c:pt idx="219">
                  <c:v>2.7519914912695775E-4</c:v>
                </c:pt>
                <c:pt idx="220">
                  <c:v>2.4038252648173953E-4</c:v>
                </c:pt>
                <c:pt idx="221">
                  <c:v>2.0952629986217827E-4</c:v>
                </c:pt>
                <c:pt idx="222">
                  <c:v>1.8224098381764212E-4</c:v>
                </c:pt>
                <c:pt idx="223">
                  <c:v>1.5816755334519854E-4</c:v>
                </c:pt>
                <c:pt idx="224">
                  <c:v>1.3697601170977198E-4</c:v>
                </c:pt>
                <c:pt idx="225">
                  <c:v>1.1836391114278312E-4</c:v>
                </c:pt>
                <c:pt idx="226">
                  <c:v>1.0205484378425066E-4</c:v>
                </c:pt>
                <c:pt idx="227">
                  <c:v>8.7796918801826476E-5</c:v>
                </c:pt>
                <c:pt idx="228">
                  <c:v>7.5361240140024374E-5</c:v>
                </c:pt>
                <c:pt idx="229">
                  <c:v>6.4540397848321333E-5</c:v>
                </c:pt>
                <c:pt idx="230">
                  <c:v>5.514698443040534E-5</c:v>
                </c:pt>
                <c:pt idx="231">
                  <c:v>4.7012146168924732E-5</c:v>
                </c:pt>
                <c:pt idx="232">
                  <c:v>3.9984177929099916E-5</c:v>
                </c:pt>
                <c:pt idx="233">
                  <c:v>3.3927168546386628E-5</c:v>
                </c:pt>
                <c:pt idx="234">
                  <c:v>2.8719702571674504E-5</c:v>
                </c:pt>
                <c:pt idx="235">
                  <c:v>2.4253622893545889E-5</c:v>
                </c:pt>
                <c:pt idx="236">
                  <c:v>2.0432857589780562E-5</c:v>
                </c:pt>
                <c:pt idx="237">
                  <c:v>1.7172313286250587E-5</c:v>
                </c:pt>
                <c:pt idx="238">
                  <c:v>1.4396836325081029E-5</c:v>
                </c:pt>
                <c:pt idx="239">
                  <c:v>1.2040242167932563E-5</c:v>
                </c:pt>
                <c:pt idx="240">
                  <c:v>1.0044412685142172E-5</c:v>
                </c:pt>
                <c:pt idx="241">
                  <c:v>8.358460306188931E-6</c:v>
                </c:pt>
                <c:pt idx="242">
                  <c:v>6.9379574290619528E-6</c:v>
                </c:pt>
                <c:pt idx="243">
                  <c:v>5.7442290018449692E-6</c:v>
                </c:pt>
                <c:pt idx="244">
                  <c:v>4.7437057944063467E-6</c:v>
                </c:pt>
                <c:pt idx="245">
                  <c:v>3.9073355658707321E-6</c:v>
                </c:pt>
                <c:pt idx="246">
                  <c:v>3.2100490982717894E-6</c:v>
                </c:pt>
                <c:pt idx="247">
                  <c:v>2.6302779017251464E-6</c:v>
                </c:pt>
                <c:pt idx="248">
                  <c:v>2.1495202946244717E-6</c:v>
                </c:pt>
                <c:pt idx="249">
                  <c:v>1.7519525166311933E-6</c:v>
                </c:pt>
                <c:pt idx="250">
                  <c:v>1.4240815355298584E-6</c:v>
                </c:pt>
                <c:pt idx="251">
                  <c:v>1.1544362544192687E-6</c:v>
                </c:pt>
                <c:pt idx="252">
                  <c:v>9.3329390654281338E-7</c:v>
                </c:pt>
                <c:pt idx="253">
                  <c:v>7.5243853500941193E-7</c:v>
                </c:pt>
                <c:pt idx="254">
                  <c:v>6.0494858781351298E-7</c:v>
                </c:pt>
                <c:pt idx="255">
                  <c:v>4.8501080949594885E-7</c:v>
                </c:pt>
                <c:pt idx="256">
                  <c:v>3.8775777455960735E-7</c:v>
                </c:pt>
                <c:pt idx="257">
                  <c:v>3.0912657995443444E-7</c:v>
                </c:pt>
                <c:pt idx="258">
                  <c:v>2.4573639068770294E-7</c:v>
                </c:pt>
                <c:pt idx="259">
                  <c:v>1.947827105346714E-7</c:v>
                </c:pt>
                <c:pt idx="260">
                  <c:v>1.5394642606388995E-7</c:v>
                </c:pt>
                <c:pt idx="261">
                  <c:v>1.2131584437369518E-7</c:v>
                </c:pt>
                <c:pt idx="262">
                  <c:v>9.5320111138863827E-8</c:v>
                </c:pt>
                <c:pt idx="263">
                  <c:v>7.467255428084E-8</c:v>
                </c:pt>
                <c:pt idx="264">
                  <c:v>5.8322648672828842E-8</c:v>
                </c:pt>
                <c:pt idx="265">
                  <c:v>4.54154379812715E-8</c:v>
                </c:pt>
                <c:pt idx="266">
                  <c:v>3.5257380533933953E-8</c:v>
                </c:pt>
                <c:pt idx="267">
                  <c:v>2.7287706754924604E-8</c:v>
                </c:pt>
                <c:pt idx="268">
                  <c:v>2.1054486198314921E-8</c:v>
                </c:pt>
                <c:pt idx="269">
                  <c:v>1.6194702704768028E-8</c:v>
                </c:pt>
                <c:pt idx="270">
                  <c:v>1.2417727004991878E-8</c:v>
                </c:pt>
                <c:pt idx="271">
                  <c:v>9.4916576184020025E-9</c:v>
                </c:pt>
                <c:pt idx="272">
                  <c:v>7.2320736485104712E-9</c:v>
                </c:pt>
                <c:pt idx="273">
                  <c:v>5.492807620702921E-9</c:v>
                </c:pt>
                <c:pt idx="274">
                  <c:v>4.1584034429602268E-9</c:v>
                </c:pt>
                <c:pt idx="275">
                  <c:v>3.1379745138499084E-9</c:v>
                </c:pt>
                <c:pt idx="276">
                  <c:v>2.3602205754048008E-9</c:v>
                </c:pt>
                <c:pt idx="277">
                  <c:v>1.7693997219364669E-9</c:v>
                </c:pt>
                <c:pt idx="278">
                  <c:v>1.3220846196094038E-9</c:v>
                </c:pt>
                <c:pt idx="279">
                  <c:v>9.8456002799079534E-10</c:v>
                </c:pt>
                <c:pt idx="280">
                  <c:v>7.3074267243215058E-10</c:v>
                </c:pt>
                <c:pt idx="281">
                  <c:v>5.4052488636936592E-10</c:v>
                </c:pt>
                <c:pt idx="282">
                  <c:v>3.984606773236817E-10</c:v>
                </c:pt>
                <c:pt idx="283">
                  <c:v>2.9272738114296828E-10</c:v>
                </c:pt>
                <c:pt idx="284">
                  <c:v>2.1430822739226011E-10</c:v>
                </c:pt>
                <c:pt idx="285">
                  <c:v>1.5635127738704105E-10</c:v>
                </c:pt>
                <c:pt idx="286">
                  <c:v>1.1366861053537611E-10</c:v>
                </c:pt>
                <c:pt idx="287">
                  <c:v>8.2346584761089047E-11</c:v>
                </c:pt>
                <c:pt idx="288">
                  <c:v>5.9443710633803531E-11</c:v>
                </c:pt>
                <c:pt idx="289">
                  <c:v>4.2757354404190931E-11</c:v>
                </c:pt>
                <c:pt idx="290">
                  <c:v>3.0644293322066455E-11</c:v>
                </c:pt>
                <c:pt idx="291">
                  <c:v>2.1883233954067535E-11</c:v>
                </c:pt>
                <c:pt idx="292">
                  <c:v>1.5569895609966236E-11</c:v>
                </c:pt>
                <c:pt idx="293">
                  <c:v>1.1037262211702376E-11</c:v>
                </c:pt>
                <c:pt idx="294">
                  <c:v>7.7952060500826664E-12</c:v>
                </c:pt>
                <c:pt idx="295">
                  <c:v>5.4849604004689273E-12</c:v>
                </c:pt>
                <c:pt idx="296">
                  <c:v>3.8449269242098701E-12</c:v>
                </c:pt>
                <c:pt idx="297">
                  <c:v>2.6850994727924727E-12</c:v>
                </c:pt>
                <c:pt idx="298">
                  <c:v>1.8680105447833081E-12</c:v>
                </c:pt>
                <c:pt idx="299">
                  <c:v>1.2945947529256419E-12</c:v>
                </c:pt>
                <c:pt idx="300">
                  <c:v>8.9374333605751969E-13</c:v>
                </c:pt>
                <c:pt idx="301">
                  <c:v>6.1461773348015321E-13</c:v>
                </c:pt>
                <c:pt idx="302">
                  <c:v>4.2101682718197689E-13</c:v>
                </c:pt>
                <c:pt idx="303">
                  <c:v>2.8726629971627582E-13</c:v>
                </c:pt>
                <c:pt idx="304">
                  <c:v>1.9523131864240661E-13</c:v>
                </c:pt>
                <c:pt idx="305">
                  <c:v>1.3215468346478982E-13</c:v>
                </c:pt>
                <c:pt idx="306">
                  <c:v>8.9098939945639212E-14</c:v>
                </c:pt>
                <c:pt idx="307">
                  <c:v>5.9828487814930521E-14</c:v>
                </c:pt>
                <c:pt idx="308">
                  <c:v>4.0010832707183029E-14</c:v>
                </c:pt>
                <c:pt idx="309">
                  <c:v>2.6648315025826646E-14</c:v>
                </c:pt>
                <c:pt idx="310">
                  <c:v>1.7675552693949648E-14</c:v>
                </c:pt>
                <c:pt idx="311">
                  <c:v>1.1675507905699119E-14</c:v>
                </c:pt>
                <c:pt idx="312">
                  <c:v>7.6800933565320309E-15</c:v>
                </c:pt>
                <c:pt idx="313">
                  <c:v>5.0307590873417035E-15</c:v>
                </c:pt>
                <c:pt idx="314">
                  <c:v>3.2814453305698693E-15</c:v>
                </c:pt>
                <c:pt idx="315">
                  <c:v>2.1313253275142057E-15</c:v>
                </c:pt>
                <c:pt idx="316">
                  <c:v>1.3784007063368129E-15</c:v>
                </c:pt>
                <c:pt idx="317">
                  <c:v>8.8762720750912081E-16</c:v>
                </c:pt>
                <c:pt idx="318">
                  <c:v>5.6911924535031371E-16</c:v>
                </c:pt>
                <c:pt idx="319">
                  <c:v>3.6331356727399833E-16</c:v>
                </c:pt>
                <c:pt idx="320">
                  <c:v>2.3091584219583769E-16</c:v>
                </c:pt>
                <c:pt idx="321">
                  <c:v>1.461193267994034E-16</c:v>
                </c:pt>
                <c:pt idx="322">
                  <c:v>9.205161851417652E-17</c:v>
                </c:pt>
                <c:pt idx="323">
                  <c:v>5.7731521168324954E-17</c:v>
                </c:pt>
                <c:pt idx="324">
                  <c:v>3.6044608424495965E-17</c:v>
                </c:pt>
                <c:pt idx="325">
                  <c:v>2.2402746057715194E-17</c:v>
                </c:pt>
              </c:numCache>
            </c:numRef>
          </c:yVal>
          <c:smooth val="1"/>
        </c:ser>
        <c:ser>
          <c:idx val="3"/>
          <c:order val="3"/>
          <c:tx>
            <c:strRef>
              <c:f>'Simulation Scenarios'!$F$46</c:f>
              <c:strCache>
                <c:ptCount val="1"/>
                <c:pt idx="0">
                  <c:v>1st Floor 0.8</c:v>
                </c:pt>
              </c:strCache>
            </c:strRef>
          </c:tx>
          <c:spPr>
            <a:ln>
              <a:solidFill>
                <a:schemeClr val="accent1">
                  <a:lumMod val="75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Scenarios'!$F$47:$F$372</c:f>
              <c:numCache>
                <c:formatCode>General</c:formatCode>
                <c:ptCount val="326"/>
                <c:pt idx="0">
                  <c:v>7.5867946017217021E-8</c:v>
                </c:pt>
                <c:pt idx="1">
                  <c:v>6.1172733657198394E-7</c:v>
                </c:pt>
                <c:pt idx="2">
                  <c:v>2.074082755054418E-6</c:v>
                </c:pt>
                <c:pt idx="3">
                  <c:v>4.9323878071766427E-6</c:v>
                </c:pt>
                <c:pt idx="4">
                  <c:v>9.6579401773507409E-6</c:v>
                </c:pt>
                <c:pt idx="5">
                  <c:v>1.6723392557506743E-5</c:v>
                </c:pt>
                <c:pt idx="6">
                  <c:v>2.6602463628293065E-5</c:v>
                </c:pt>
                <c:pt idx="7">
                  <c:v>3.9769740226640358E-5</c:v>
                </c:pt>
                <c:pt idx="8">
                  <c:v>5.670052704210612E-5</c:v>
                </c:pt>
                <c:pt idx="9">
                  <c:v>7.7870722324593E-5</c:v>
                </c:pt>
                <c:pt idx="10">
                  <c:v>1.0375670745012222E-4</c:v>
                </c:pt>
                <c:pt idx="11">
                  <c:v>1.3483524274026426E-4</c:v>
                </c:pt>
                <c:pt idx="12">
                  <c:v>1.7158336436705834E-4</c:v>
                </c:pt>
                <c:pt idx="13">
                  <c:v>2.1447827857921562E-4</c:v>
                </c:pt>
                <c:pt idx="14">
                  <c:v>2.6399725034247329E-4</c:v>
                </c:pt>
                <c:pt idx="15">
                  <c:v>3.2061748403535957E-4</c:v>
                </c:pt>
                <c:pt idx="16">
                  <c:v>3.8481599420674899E-4</c:v>
                </c:pt>
                <c:pt idx="17">
                  <c:v>4.5706946465330417E-4</c:v>
                </c:pt>
                <c:pt idx="18">
                  <c:v>5.3785409425406662E-4</c:v>
                </c:pt>
                <c:pt idx="19">
                  <c:v>6.2764542813096723E-4</c:v>
                </c:pt>
                <c:pt idx="20">
                  <c:v>7.2691817280353928E-4</c:v>
                </c:pt>
                <c:pt idx="21">
                  <c:v>8.3614599408390357E-4</c:v>
                </c:pt>
                <c:pt idx="22">
                  <c:v>9.5580129652099064E-4</c:v>
                </c:pt>
                <c:pt idx="23">
                  <c:v>1.0863549832557011E-3</c:v>
                </c:pt>
                <c:pt idx="24">
                  <c:v>1.2282761951946356E-3</c:v>
                </c:pt>
                <c:pt idx="25">
                  <c:v>1.3820320284515986E-3</c:v>
                </c:pt>
                <c:pt idx="26">
                  <c:v>1.5480872290450744E-3</c:v>
                </c:pt>
                <c:pt idx="27">
                  <c:v>1.7269038638776828E-3</c:v>
                </c:pt>
                <c:pt idx="28">
                  <c:v>1.9189409670613798E-3</c:v>
                </c:pt>
                <c:pt idx="29">
                  <c:v>2.1246541606906788E-3</c:v>
                </c:pt>
                <c:pt idx="30">
                  <c:v>2.3444952492062275E-3</c:v>
                </c:pt>
                <c:pt idx="31">
                  <c:v>2.5789117865332748E-3</c:v>
                </c:pt>
                <c:pt idx="32">
                  <c:v>2.8283466152243574E-3</c:v>
                </c:pt>
                <c:pt idx="33">
                  <c:v>3.0932373768836324E-3</c:v>
                </c:pt>
                <c:pt idx="34">
                  <c:v>3.3740159932018005E-3</c:v>
                </c:pt>
                <c:pt idx="35">
                  <c:v>3.6711081169861176E-3</c:v>
                </c:pt>
                <c:pt idx="36">
                  <c:v>3.9849325526299618E-3</c:v>
                </c:pt>
                <c:pt idx="37">
                  <c:v>4.3159006455308416E-3</c:v>
                </c:pt>
                <c:pt idx="38">
                  <c:v>4.6644156400355323E-3</c:v>
                </c:pt>
                <c:pt idx="39">
                  <c:v>5.030872005565571E-3</c:v>
                </c:pt>
                <c:pt idx="40">
                  <c:v>5.4156547306571786E-3</c:v>
                </c:pt>
                <c:pt idx="41">
                  <c:v>5.8191385847356294E-3</c:v>
                </c:pt>
                <c:pt idx="42">
                  <c:v>6.2416873475367521E-3</c:v>
                </c:pt>
                <c:pt idx="43">
                  <c:v>6.6836530061868933E-3</c:v>
                </c:pt>
                <c:pt idx="44">
                  <c:v>7.145374920057946E-3</c:v>
                </c:pt>
                <c:pt idx="45">
                  <c:v>7.6271789536261781E-3</c:v>
                </c:pt>
                <c:pt idx="46">
                  <c:v>8.1293765776825361E-3</c:v>
                </c:pt>
                <c:pt idx="47">
                  <c:v>8.6522639393679449E-3</c:v>
                </c:pt>
                <c:pt idx="48">
                  <c:v>9.1961209016406097E-3</c:v>
                </c:pt>
                <c:pt idx="49">
                  <c:v>9.7612100529224904E-3</c:v>
                </c:pt>
                <c:pt idx="50">
                  <c:v>1.034777568781995E-2</c:v>
                </c:pt>
                <c:pt idx="51">
                  <c:v>1.0956042759968782E-2</c:v>
                </c:pt>
                <c:pt idx="52">
                  <c:v>1.1586215808215951E-2</c:v>
                </c:pt>
                <c:pt idx="53">
                  <c:v>1.2238477857520245E-2</c:v>
                </c:pt>
                <c:pt idx="54">
                  <c:v>1.2912989296130592E-2</c:v>
                </c:pt>
                <c:pt idx="55">
                  <c:v>1.3609886730784726E-2</c:v>
                </c:pt>
                <c:pt idx="56">
                  <c:v>1.4329281821861058E-2</c:v>
                </c:pt>
                <c:pt idx="57">
                  <c:v>1.5071260100613881E-2</c:v>
                </c:pt>
                <c:pt idx="58">
                  <c:v>1.5835879770824995E-2</c:v>
                </c:pt>
                <c:pt idx="59">
                  <c:v>1.6623170497413745E-2</c:v>
                </c:pt>
                <c:pt idx="60">
                  <c:v>1.7433132184761831E-2</c:v>
                </c:pt>
                <c:pt idx="61">
                  <c:v>1.8265733747727796E-2</c:v>
                </c:pt>
                <c:pt idx="62">
                  <c:v>1.9120911878550077E-2</c:v>
                </c:pt>
                <c:pt idx="63">
                  <c:v>1.9998569813063388E-2</c:v>
                </c:pt>
                <c:pt idx="64">
                  <c:v>2.0898576099882736E-2</c:v>
                </c:pt>
                <c:pt idx="65">
                  <c:v>2.1820763376441843E-2</c:v>
                </c:pt>
                <c:pt idx="66">
                  <c:v>2.2764927156003034E-2</c:v>
                </c:pt>
                <c:pt idx="67">
                  <c:v>2.3730824629989964E-2</c:v>
                </c:pt>
                <c:pt idx="68">
                  <c:v>2.4718173490224701E-2</c:v>
                </c:pt>
                <c:pt idx="69">
                  <c:v>2.5726650775879652E-2</c:v>
                </c:pt>
                <c:pt idx="70">
                  <c:v>2.6755891750180689E-2</c:v>
                </c:pt>
                <c:pt idx="71">
                  <c:v>2.7805488812117269E-2</c:v>
                </c:pt>
                <c:pt idx="72">
                  <c:v>2.8874990448630896E-2</c:v>
                </c:pt>
                <c:pt idx="73">
                  <c:v>2.9963900232957211E-2</c:v>
                </c:pt>
                <c:pt idx="74">
                  <c:v>3.1071675874995972E-2</c:v>
                </c:pt>
                <c:pt idx="75">
                  <c:v>3.2197728329766244E-2</c:v>
                </c:pt>
                <c:pt idx="76">
                  <c:v>3.3341420970177907E-2</c:v>
                </c:pt>
                <c:pt idx="77">
                  <c:v>3.4502068830506605E-2</c:v>
                </c:pt>
                <c:pt idx="78">
                  <c:v>3.567893792710166E-2</c:v>
                </c:pt>
                <c:pt idx="79">
                  <c:v>3.6871244662975193E-2</c:v>
                </c:pt>
                <c:pt idx="80">
                  <c:v>3.8078155323024998E-2</c:v>
                </c:pt>
                <c:pt idx="81">
                  <c:v>3.9298785666717254E-2</c:v>
                </c:pt>
                <c:pt idx="82">
                  <c:v>4.0532200625113007E-2</c:v>
                </c:pt>
                <c:pt idx="83">
                  <c:v>4.1777414109142375E-2</c:v>
                </c:pt>
                <c:pt idx="84">
                  <c:v>4.3033388936030759E-2</c:v>
                </c:pt>
                <c:pt idx="85">
                  <c:v>4.4299036880742895E-2</c:v>
                </c:pt>
                <c:pt idx="86">
                  <c:v>4.5573218859243245E-2</c:v>
                </c:pt>
                <c:pt idx="87">
                  <c:v>4.6854745250264604E-2</c:v>
                </c:pt>
                <c:pt idx="88">
                  <c:v>4.8142376362134136E-2</c:v>
                </c:pt>
                <c:pt idx="89">
                  <c:v>4.943482305102459E-2</c:v>
                </c:pt>
                <c:pt idx="90">
                  <c:v>5.0730747496770229E-2</c:v>
                </c:pt>
                <c:pt idx="91">
                  <c:v>5.2028764142123124E-2</c:v>
                </c:pt>
                <c:pt idx="92">
                  <c:v>5.3327440801007181E-2</c:v>
                </c:pt>
                <c:pt idx="93">
                  <c:v>5.4625299940970873E-2</c:v>
                </c:pt>
                <c:pt idx="94">
                  <c:v>5.5920820144628548E-2</c:v>
                </c:pt>
                <c:pt idx="95">
                  <c:v>5.72124377544233E-2</c:v>
                </c:pt>
                <c:pt idx="96">
                  <c:v>5.8498548704536413E-2</c:v>
                </c:pt>
                <c:pt idx="97">
                  <c:v>5.9777510543210094E-2</c:v>
                </c:pt>
                <c:pt idx="98">
                  <c:v>6.1047644648138867E-2</c:v>
                </c:pt>
                <c:pt idx="99">
                  <c:v>6.2307238636926589E-2</c:v>
                </c:pt>
                <c:pt idx="100">
                  <c:v>6.3554548973890804E-2</c:v>
                </c:pt>
                <c:pt idx="101">
                  <c:v>6.4787803773736247E-2</c:v>
                </c:pt>
                <c:pt idx="102">
                  <c:v>6.6005205801806452E-2</c:v>
                </c:pt>
                <c:pt idx="103">
                  <c:v>6.7204935669762225E-2</c:v>
                </c:pt>
                <c:pt idx="104">
                  <c:v>6.8385155224631164E-2</c:v>
                </c:pt>
                <c:pt idx="105">
                  <c:v>6.9544011128221769E-2</c:v>
                </c:pt>
                <c:pt idx="106">
                  <c:v>7.0679638622903176E-2</c:v>
                </c:pt>
                <c:pt idx="107">
                  <c:v>7.1790165478727005E-2</c:v>
                </c:pt>
                <c:pt idx="108">
                  <c:v>7.2873716115797613E-2</c:v>
                </c:pt>
                <c:pt idx="109">
                  <c:v>7.3928415894710428E-2</c:v>
                </c:pt>
                <c:pt idx="110">
                  <c:v>7.4952395566753649E-2</c:v>
                </c:pt>
                <c:pt idx="111">
                  <c:v>7.5943795874431563E-2</c:v>
                </c:pt>
                <c:pt idx="112">
                  <c:v>7.6900772291713548E-2</c:v>
                </c:pt>
                <c:pt idx="113">
                  <c:v>7.7821499892247778E-2</c:v>
                </c:pt>
                <c:pt idx="114">
                  <c:v>7.8704178332617447E-2</c:v>
                </c:pt>
                <c:pt idx="115">
                  <c:v>7.9547036936553822E-2</c:v>
                </c:pt>
                <c:pt idx="116">
                  <c:v>8.0348339864876259E-2</c:v>
                </c:pt>
                <c:pt idx="117">
                  <c:v>8.1106391354802521E-2</c:v>
                </c:pt>
                <c:pt idx="118">
                  <c:v>8.1819541011172836E-2</c:v>
                </c:pt>
                <c:pt idx="119">
                  <c:v>8.2486189131075471E-2</c:v>
                </c:pt>
                <c:pt idx="120">
                  <c:v>8.310479204234493E-2</c:v>
                </c:pt>
                <c:pt idx="121">
                  <c:v>8.3673867435446345E-2</c:v>
                </c:pt>
                <c:pt idx="122">
                  <c:v>8.4191999667370621E-2</c:v>
                </c:pt>
                <c:pt idx="123">
                  <c:v>8.4657845015341238E-2</c:v>
                </c:pt>
                <c:pt idx="124">
                  <c:v>8.5070136857405179E-2</c:v>
                </c:pt>
                <c:pt idx="125">
                  <c:v>8.5427690756334024E-2</c:v>
                </c:pt>
                <c:pt idx="126">
                  <c:v>8.5729409422731162E-2</c:v>
                </c:pt>
                <c:pt idx="127">
                  <c:v>8.5974287532805393E-2</c:v>
                </c:pt>
                <c:pt idx="128">
                  <c:v>8.6161416375977351E-2</c:v>
                </c:pt>
                <c:pt idx="129">
                  <c:v>8.6289988307299073E-2</c:v>
                </c:pt>
                <c:pt idx="130">
                  <c:v>8.6359300979637177E-2</c:v>
                </c:pt>
                <c:pt idx="131">
                  <c:v>8.6368761330671534E-2</c:v>
                </c:pt>
                <c:pt idx="132">
                  <c:v>8.6317889300020156E-2</c:v>
                </c:pt>
                <c:pt idx="133">
                  <c:v>8.6206321252217791E-2</c:v>
                </c:pt>
                <c:pt idx="134">
                  <c:v>8.6033813081850874E-2</c:v>
                </c:pt>
                <c:pt idx="135">
                  <c:v>8.580024297789636E-2</c:v>
                </c:pt>
                <c:pt idx="136">
                  <c:v>8.5505613825224897E-2</c:v>
                </c:pt>
                <c:pt idx="137">
                  <c:v>8.5150055222313087E-2</c:v>
                </c:pt>
                <c:pt idx="138">
                  <c:v>8.4733825095464732E-2</c:v>
                </c:pt>
                <c:pt idx="139">
                  <c:v>8.4257310891268519E-2</c:v>
                </c:pt>
                <c:pt idx="140">
                  <c:v>8.3721030330612803E-2</c:v>
                </c:pt>
                <c:pt idx="141">
                  <c:v>8.3125631709339953E-2</c:v>
                </c:pt>
                <c:pt idx="142">
                  <c:v>8.247189373254199E-2</c:v>
                </c:pt>
                <c:pt idx="143">
                  <c:v>8.1760724871569865E-2</c:v>
                </c:pt>
                <c:pt idx="144">
                  <c:v>8.0993162235046809E-2</c:v>
                </c:pt>
                <c:pt idx="145">
                  <c:v>8.0170369947528006E-2</c:v>
                </c:pt>
                <c:pt idx="146">
                  <c:v>7.9293637031922687E-2</c:v>
                </c:pt>
                <c:pt idx="147">
                  <c:v>7.8364374794377148E-2</c:v>
                </c:pt>
                <c:pt idx="148">
                  <c:v>7.7384113713000413E-2</c:v>
                </c:pt>
                <c:pt idx="149">
                  <c:v>7.635449983457071E-2</c:v>
                </c:pt>
                <c:pt idx="150">
                  <c:v>7.5277290686181539E-2</c:v>
                </c:pt>
                <c:pt idx="151">
                  <c:v>7.4154350711652314E-2</c:v>
                </c:pt>
                <c:pt idx="152">
                  <c:v>7.298764624541397E-2</c:v>
                </c:pt>
                <c:pt idx="153">
                  <c:v>7.1779240039469824E-2</c:v>
                </c:pt>
                <c:pt idx="154">
                  <c:v>7.0531285361904228E-2</c:v>
                </c:pt>
                <c:pt idx="155">
                  <c:v>6.9246019688239013E-2</c:v>
                </c:pt>
                <c:pt idx="156">
                  <c:v>6.7925758009702394E-2</c:v>
                </c:pt>
                <c:pt idx="157">
                  <c:v>6.6572885785150832E-2</c:v>
                </c:pt>
                <c:pt idx="158">
                  <c:v>6.5189851565949697E-2</c:v>
                </c:pt>
                <c:pt idx="159">
                  <c:v>6.3779159325549659E-2</c:v>
                </c:pt>
                <c:pt idx="160">
                  <c:v>6.2343360527766657E-2</c:v>
                </c:pt>
                <c:pt idx="161">
                  <c:v>6.0885045969866824E-2</c:v>
                </c:pt>
                <c:pt idx="162">
                  <c:v>5.9406837438451959E-2</c:v>
                </c:pt>
                <c:pt idx="163">
                  <c:v>5.7911379217806293E-2</c:v>
                </c:pt>
                <c:pt idx="164">
                  <c:v>5.6401329491802127E-2</c:v>
                </c:pt>
                <c:pt idx="165">
                  <c:v>5.4879351681625568E-2</c:v>
                </c:pt>
                <c:pt idx="166">
                  <c:v>5.3348105762486719E-2</c:v>
                </c:pt>
                <c:pt idx="167">
                  <c:v>5.1810239603090141E-2</c:v>
                </c:pt>
                <c:pt idx="168">
                  <c:v>5.0268380371949806E-2</c:v>
                </c:pt>
                <c:pt idx="169">
                  <c:v>4.8725126054640348E-2</c:v>
                </c:pt>
                <c:pt idx="170">
                  <c:v>4.7183037125769843E-2</c:v>
                </c:pt>
                <c:pt idx="171">
                  <c:v>4.5644628418829145E-2</c:v>
                </c:pt>
                <c:pt idx="172">
                  <c:v>4.4112361236134032E-2</c:v>
                </c:pt>
                <c:pt idx="173">
                  <c:v>4.2588635739814959E-2</c:v>
                </c:pt>
                <c:pt idx="174">
                  <c:v>4.107578366324173E-2</c:v>
                </c:pt>
                <c:pt idx="175">
                  <c:v>3.9576061380400603E-2</c:v>
                </c:pt>
                <c:pt idx="176">
                  <c:v>3.8091643368579758E-2</c:v>
                </c:pt>
                <c:pt idx="177">
                  <c:v>3.6624616097282785E-2</c:v>
                </c:pt>
                <c:pt idx="178">
                  <c:v>3.5176972373597487E-2</c:v>
                </c:pt>
                <c:pt idx="179">
                  <c:v>3.3750606171310163E-2</c:v>
                </c:pt>
                <c:pt idx="180">
                  <c:v>3.2347307967912416E-2</c:v>
                </c:pt>
                <c:pt idx="181">
                  <c:v>3.0968760610301561E-2</c:v>
                </c:pt>
                <c:pt idx="182">
                  <c:v>2.9616535726480566E-2</c:v>
                </c:pt>
                <c:pt idx="183">
                  <c:v>2.8292090696922297E-2</c:v>
                </c:pt>
                <c:pt idx="184">
                  <c:v>2.699676619552482E-2</c:v>
                </c:pt>
                <c:pt idx="185">
                  <c:v>2.5731784306278246E-2</c:v>
                </c:pt>
                <c:pt idx="186">
                  <c:v>2.4498247217910489E-2</c:v>
                </c:pt>
                <c:pt idx="187">
                  <c:v>2.3297136494934086E-2</c:v>
                </c:pt>
                <c:pt idx="188">
                  <c:v>2.2129312919694583E-2</c:v>
                </c:pt>
                <c:pt idx="189">
                  <c:v>2.0995516896263985E-2</c:v>
                </c:pt>
                <c:pt idx="190">
                  <c:v>1.9896369403368447E-2</c:v>
                </c:pt>
                <c:pt idx="191">
                  <c:v>1.8832373480011291E-2</c:v>
                </c:pt>
                <c:pt idx="192">
                  <c:v>1.7803916224089649E-2</c:v>
                </c:pt>
                <c:pt idx="193">
                  <c:v>1.6811271281130084E-2</c:v>
                </c:pt>
                <c:pt idx="194">
                  <c:v>1.5854601797315942E-2</c:v>
                </c:pt>
                <c:pt idx="195">
                  <c:v>1.4933963808273214E-2</c:v>
                </c:pt>
                <c:pt idx="196">
                  <c:v>1.4049310032640025E-2</c:v>
                </c:pt>
                <c:pt idx="197">
                  <c:v>1.3200494037294626E-2</c:v>
                </c:pt>
                <c:pt idx="198">
                  <c:v>1.2387274739268551E-2</c:v>
                </c:pt>
                <c:pt idx="199">
                  <c:v>1.1609321207842405E-2</c:v>
                </c:pt>
                <c:pt idx="200">
                  <c:v>1.0866217729120768E-2</c:v>
                </c:pt>
                <c:pt idx="201">
                  <c:v>1.0157469094513899E-2</c:v>
                </c:pt>
                <c:pt idx="202">
                  <c:v>9.4825060740267152E-3</c:v>
                </c:pt>
                <c:pt idx="203">
                  <c:v>8.8406910350589032E-3</c:v>
                </c:pt>
                <c:pt idx="204">
                  <c:v>8.2313236675600962E-3</c:v>
                </c:pt>
                <c:pt idx="205">
                  <c:v>7.6536467768452054E-3</c:v>
                </c:pt>
                <c:pt idx="206">
                  <c:v>7.1068521061492355E-3</c:v>
                </c:pt>
                <c:pt idx="207">
                  <c:v>6.5900861520736161E-3</c:v>
                </c:pt>
                <c:pt idx="208">
                  <c:v>6.1024559374285312E-3</c:v>
                </c:pt>
                <c:pt idx="209">
                  <c:v>5.6430347075877262E-3</c:v>
                </c:pt>
                <c:pt idx="210">
                  <c:v>5.2108675183233028E-3</c:v>
                </c:pt>
                <c:pt idx="211">
                  <c:v>4.8049766851493451E-3</c:v>
                </c:pt>
                <c:pt idx="212">
                  <c:v>4.4243670664516187E-3</c:v>
                </c:pt>
                <c:pt idx="213">
                  <c:v>4.0680311550876846E-3</c:v>
                </c:pt>
                <c:pt idx="214">
                  <c:v>3.7349539556747178E-3</c:v>
                </c:pt>
                <c:pt idx="215">
                  <c:v>3.4241176274186613E-3</c:v>
                </c:pt>
                <c:pt idx="216">
                  <c:v>3.134505875039962E-3</c:v>
                </c:pt>
                <c:pt idx="217">
                  <c:v>2.8651080730951123E-3</c:v>
                </c:pt>
                <c:pt idx="218">
                  <c:v>2.6149231117466205E-3</c:v>
                </c:pt>
                <c:pt idx="219">
                  <c:v>2.3829629547685691E-3</c:v>
                </c:pt>
                <c:pt idx="220">
                  <c:v>2.1682559032664135E-3</c:v>
                </c:pt>
                <c:pt idx="221">
                  <c:v>1.969849561208195E-3</c:v>
                </c:pt>
                <c:pt idx="222">
                  <c:v>1.7868135013899189E-3</c:v>
                </c:pt>
                <c:pt idx="223">
                  <c:v>1.6182416328670184E-3</c:v>
                </c:pt>
                <c:pt idx="224">
                  <c:v>1.4632542731561706E-3</c:v>
                </c:pt>
                <c:pt idx="225">
                  <c:v>1.3209999306329728E-3</c:v>
                </c:pt>
                <c:pt idx="226">
                  <c:v>1.1906568045037488E-3</c:v>
                </c:pt>
                <c:pt idx="227">
                  <c:v>1.0714340115039519E-3</c:v>
                </c:pt>
                <c:pt idx="228">
                  <c:v>9.6257255006163488E-4</c:v>
                </c:pt>
                <c:pt idx="229">
                  <c:v>8.6334601405563575E-4</c:v>
                </c:pt>
                <c:pt idx="230">
                  <c:v>7.7306106949087E-4</c:v>
                </c:pt>
                <c:pt idx="231">
                  <c:v>6.910577084062742E-4</c:v>
                </c:pt>
                <c:pt idx="232">
                  <c:v>6.1670929512547832E-4</c:v>
                </c:pt>
                <c:pt idx="233">
                  <c:v>5.4942242056022406E-4</c:v>
                </c:pt>
                <c:pt idx="234">
                  <c:v>4.8863658068704454E-4</c:v>
                </c:pt>
                <c:pt idx="235">
                  <c:v>4.3382369554718854E-4</c:v>
                </c:pt>
                <c:pt idx="236">
                  <c:v>3.8448748517696835E-4</c:v>
                </c:pt>
                <c:pt idx="237">
                  <c:v>3.4016271877229318E-4</c:v>
                </c:pt>
                <c:pt idx="238">
                  <c:v>3.0041435313873932E-4</c:v>
                </c:pt>
                <c:pt idx="239">
                  <c:v>2.6483657609097555E-4</c:v>
                </c:pt>
                <c:pt idx="240">
                  <c:v>2.3305176995646766E-4</c:v>
                </c:pt>
                <c:pt idx="241">
                  <c:v>2.0470940972275309E-4</c:v>
                </c:pt>
                <c:pt idx="242">
                  <c:v>1.7948490966045592E-4</c:v>
                </c:pt>
                <c:pt idx="243">
                  <c:v>1.57078431470138E-4</c:v>
                </c:pt>
                <c:pt idx="244">
                  <c:v>1.37213666155359E-4</c:v>
                </c:pt>
                <c:pt idx="245">
                  <c:v>1.1963660093117554E-4</c:v>
                </c:pt>
                <c:pt idx="246">
                  <c:v>1.0411428155085721E-4</c:v>
                </c:pt>
                <c:pt idx="247">
                  <c:v>9.0433579487125338E-5</c:v>
                </c:pt>
                <c:pt idx="248">
                  <c:v>7.8399972450244034E-5</c:v>
                </c:pt>
                <c:pt idx="249">
                  <c:v>6.7836345775248026E-5</c:v>
                </c:pt>
                <c:pt idx="250">
                  <c:v>5.8581821275200719E-5</c:v>
                </c:pt>
                <c:pt idx="251">
                  <c:v>5.0490619245817614E-5</c:v>
                </c:pt>
                <c:pt idx="252">
                  <c:v>4.3430958427577444E-5</c:v>
                </c:pt>
                <c:pt idx="253">
                  <c:v>3.7283997891505127E-5</c:v>
                </c:pt>
                <c:pt idx="254">
                  <c:v>3.194282402022214E-5</c:v>
                </c:pt>
                <c:pt idx="255">
                  <c:v>2.7311485011349022E-5</c:v>
                </c:pt>
                <c:pt idx="256">
                  <c:v>2.3304074639599198E-5</c:v>
                </c:pt>
                <c:pt idx="257">
                  <c:v>1.9843866379563099E-5</c:v>
                </c:pt>
                <c:pt idx="258">
                  <c:v>1.6862498414804097E-5</c:v>
                </c:pt>
                <c:pt idx="259">
                  <c:v>1.4299209541164911E-5</c:v>
                </c:pt>
                <c:pt idx="260">
                  <c:v>1.2100125512935802E-5</c:v>
                </c:pt>
                <c:pt idx="261">
                  <c:v>1.0217594978789804E-5</c:v>
                </c:pt>
                <c:pt idx="262">
                  <c:v>8.6095738085448027E-6</c:v>
                </c:pt>
                <c:pt idx="263">
                  <c:v>7.2390563196574182E-6</c:v>
                </c:pt>
                <c:pt idx="264">
                  <c:v>6.073551671199524E-6</c:v>
                </c:pt>
                <c:pt idx="265">
                  <c:v>5.0846034998483167E-6</c:v>
                </c:pt>
                <c:pt idx="266">
                  <c:v>4.2473507237466903E-6</c:v>
                </c:pt>
                <c:pt idx="267">
                  <c:v>3.5401273323691177E-6</c:v>
                </c:pt>
                <c:pt idx="268">
                  <c:v>2.9440989100294716E-6</c:v>
                </c:pt>
                <c:pt idx="269">
                  <c:v>2.4429336035882051E-6</c:v>
                </c:pt>
                <c:pt idx="270">
                  <c:v>2.0225052374645649E-6</c:v>
                </c:pt>
                <c:pt idx="271">
                  <c:v>1.6706262975013564E-6</c:v>
                </c:pt>
                <c:pt idx="272">
                  <c:v>1.3768085459365464E-6</c:v>
                </c:pt>
                <c:pt idx="273">
                  <c:v>1.1320490892407602E-6</c:v>
                </c:pt>
                <c:pt idx="274">
                  <c:v>9.2863979559818857E-7</c:v>
                </c:pt>
                <c:pt idx="275">
                  <c:v>7.5999804627533339E-7</c:v>
                </c:pt>
                <c:pt idx="276">
                  <c:v>6.2051690220520478E-7</c:v>
                </c:pt>
                <c:pt idx="277">
                  <c:v>5.0543287123625409E-7</c:v>
                </c:pt>
                <c:pt idx="278">
                  <c:v>4.107095703289241E-7</c:v>
                </c:pt>
                <c:pt idx="279">
                  <c:v>3.3293568846557917E-7</c:v>
                </c:pt>
                <c:pt idx="280">
                  <c:v>2.6923576836363675E-7</c:v>
                </c:pt>
                <c:pt idx="281">
                  <c:v>2.1719243668670218E-7</c:v>
                </c:pt>
                <c:pt idx="282">
                  <c:v>1.7477882201640467E-7</c:v>
                </c:pt>
                <c:pt idx="283">
                  <c:v>1.4030000628270593E-7</c:v>
                </c:pt>
                <c:pt idx="284">
                  <c:v>1.1234245776993914E-7</c:v>
                </c:pt>
                <c:pt idx="285">
                  <c:v>8.9730491529234131E-8</c:v>
                </c:pt>
                <c:pt idx="286">
                  <c:v>7.1488895520318088E-8</c:v>
                </c:pt>
                <c:pt idx="287">
                  <c:v>5.6810947720260158E-8</c:v>
                </c:pt>
                <c:pt idx="288">
                  <c:v>4.503113055422986E-8</c:v>
                </c:pt>
                <c:pt idx="289">
                  <c:v>3.5601924226088293E-8</c:v>
                </c:pt>
                <c:pt idx="290">
                  <c:v>2.8074129859458731E-8</c:v>
                </c:pt>
                <c:pt idx="291">
                  <c:v>2.2080236894119554E-8</c:v>
                </c:pt>
                <c:pt idx="292">
                  <c:v>1.7320407080220611E-8</c:v>
                </c:pt>
                <c:pt idx="293">
                  <c:v>1.3550699892339092E-8</c:v>
                </c:pt>
                <c:pt idx="294">
                  <c:v>1.0573211508444433E-8</c:v>
                </c:pt>
                <c:pt idx="295">
                  <c:v>8.2278419587378639E-9</c:v>
                </c:pt>
                <c:pt idx="296">
                  <c:v>6.3854429605289888E-9</c:v>
                </c:pt>
                <c:pt idx="297">
                  <c:v>4.9421326446163138E-9</c:v>
                </c:pt>
                <c:pt idx="298">
                  <c:v>3.8145931774229232E-9</c:v>
                </c:pt>
                <c:pt idx="299">
                  <c:v>2.9361935209644119E-9</c:v>
                </c:pt>
                <c:pt idx="300">
                  <c:v>2.2538025721622637E-9</c:v>
                </c:pt>
                <c:pt idx="301">
                  <c:v>1.7251779953355172E-9</c:v>
                </c:pt>
                <c:pt idx="302">
                  <c:v>1.3168335038135654E-9</c:v>
                </c:pt>
                <c:pt idx="303">
                  <c:v>1.0023024385851409E-9</c:v>
                </c:pt>
                <c:pt idx="304">
                  <c:v>7.6072849544950725E-10</c:v>
                </c:pt>
                <c:pt idx="305">
                  <c:v>5.7572560963763546E-10</c:v>
                </c:pt>
                <c:pt idx="306">
                  <c:v>4.3445854095355972E-10</c:v>
                </c:pt>
                <c:pt idx="307">
                  <c:v>3.269038160995163E-10</c:v>
                </c:pt>
                <c:pt idx="308">
                  <c:v>2.4525756165821121E-10</c:v>
                </c:pt>
                <c:pt idx="309">
                  <c:v>1.8346256631105755E-10</c:v>
                </c:pt>
                <c:pt idx="310">
                  <c:v>1.368317917128243E-10</c:v>
                </c:pt>
                <c:pt idx="311">
                  <c:v>1.0174963887709549E-10</c:v>
                </c:pt>
                <c:pt idx="312">
                  <c:v>7.5435686398848918E-11</c:v>
                </c:pt>
                <c:pt idx="313">
                  <c:v>5.5758449610680433E-11</c:v>
                </c:pt>
                <c:pt idx="314">
                  <c:v>4.1089054161033952E-11</c:v>
                </c:pt>
                <c:pt idx="315">
                  <c:v>3.0186650136091005E-11</c:v>
                </c:pt>
                <c:pt idx="316">
                  <c:v>2.2108979836159129E-11</c:v>
                </c:pt>
                <c:pt idx="317">
                  <c:v>1.6142810416732066E-11</c:v>
                </c:pt>
                <c:pt idx="318">
                  <c:v>1.175000028571535E-11</c:v>
                </c:pt>
                <c:pt idx="319">
                  <c:v>8.5258266028826985E-12</c:v>
                </c:pt>
                <c:pt idx="320">
                  <c:v>6.1668952887282352E-12</c:v>
                </c:pt>
                <c:pt idx="321">
                  <c:v>4.4465139314479913E-12</c:v>
                </c:pt>
                <c:pt idx="322">
                  <c:v>3.195856434643537E-12</c:v>
                </c:pt>
                <c:pt idx="323">
                  <c:v>2.2896066410240334E-12</c:v>
                </c:pt>
                <c:pt idx="324">
                  <c:v>1.6350534804500327E-12</c:v>
                </c:pt>
                <c:pt idx="325">
                  <c:v>1.1638364492549964E-12</c:v>
                </c:pt>
              </c:numCache>
            </c:numRef>
          </c:yVal>
          <c:smooth val="1"/>
        </c:ser>
        <c:ser>
          <c:idx val="4"/>
          <c:order val="4"/>
          <c:tx>
            <c:strRef>
              <c:f>'Simulation Scenarios'!$G$46</c:f>
              <c:strCache>
                <c:ptCount val="1"/>
                <c:pt idx="0">
                  <c:v>1st Floor 1.0</c:v>
                </c:pt>
              </c:strCache>
            </c:strRef>
          </c:tx>
          <c:spPr>
            <a:ln>
              <a:solidFill>
                <a:schemeClr val="accent1">
                  <a:lumMod val="50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Scenarios'!$G$47:$G$372</c:f>
              <c:numCache>
                <c:formatCode>General</c:formatCode>
                <c:ptCount val="326"/>
                <c:pt idx="0">
                  <c:v>7.9012345522938594E-8</c:v>
                </c:pt>
                <c:pt idx="1">
                  <c:v>6.3209874545465695E-7</c:v>
                </c:pt>
                <c:pt idx="2">
                  <c:v>2.1333329920000261E-6</c:v>
                </c:pt>
                <c:pt idx="3">
                  <c:v>5.056787566344803E-6</c:v>
                </c:pt>
                <c:pt idx="4">
                  <c:v>9.876531016620849E-6</c:v>
                </c:pt>
                <c:pt idx="5">
                  <c:v>1.7066622976055923E-5</c:v>
                </c:pt>
                <c:pt idx="6">
                  <c:v>2.7101106034745881E-5</c:v>
                </c:pt>
                <c:pt idx="7">
                  <c:v>4.0453993678561127E-5</c:v>
                </c:pt>
                <c:pt idx="8">
                  <c:v>5.7599253508837283E-5</c:v>
                </c:pt>
                <c:pt idx="9">
                  <c:v>7.9010784956734517E-5</c:v>
                </c:pt>
                <c:pt idx="10">
                  <c:v>1.0516239070651511E-4</c:v>
                </c:pt>
                <c:pt idx="11">
                  <c:v>1.3652774104253089E-4</c:v>
                </c:pt>
                <c:pt idx="12">
                  <c:v>1.7358033033547843E-4</c:v>
                </c:pt>
                <c:pt idx="13">
                  <c:v>2.1679342488452379E-4</c:v>
                </c:pt>
                <c:pt idx="14">
                  <c:v>2.666400013332889E-4</c:v>
                </c:pt>
                <c:pt idx="15">
                  <c:v>3.2359267487948291E-4</c:v>
                </c:pt>
                <c:pt idx="16">
                  <c:v>3.8812361650024374E-4</c:v>
                </c:pt>
                <c:pt idx="17">
                  <c:v>4.6070445841809362E-4</c:v>
                </c:pt>
                <c:pt idx="18">
                  <c:v>5.4180618703589571E-4</c:v>
                </c:pt>
                <c:pt idx="19">
                  <c:v>6.3189902257343455E-4</c:v>
                </c:pt>
                <c:pt idx="20">
                  <c:v>7.3145228464328871E-4</c:v>
                </c:pt>
                <c:pt idx="21">
                  <c:v>8.409342430096867E-4</c:v>
                </c:pt>
                <c:pt idx="22">
                  <c:v>9.6081195278105967E-4</c:v>
                </c:pt>
                <c:pt idx="23">
                  <c:v>1.0915510732952478E-3</c:v>
                </c:pt>
                <c:pt idx="24">
                  <c:v>1.233615669965763E-3</c:v>
                </c:pt>
                <c:pt idx="25">
                  <c:v>1.3874679983684603E-3</c:v>
                </c:pt>
                <c:pt idx="26">
                  <c:v>1.553568269860363E-3</c:v>
                </c:pt>
                <c:pt idx="27">
                  <c:v>1.7323743980365012E-3</c:v>
                </c:pt>
                <c:pt idx="28">
                  <c:v>1.9243417253465539E-3</c:v>
                </c:pt>
                <c:pt idx="29">
                  <c:v>2.1299227292108937E-3</c:v>
                </c:pt>
                <c:pt idx="30">
                  <c:v>2.3495667069956721E-3</c:v>
                </c:pt>
                <c:pt idx="31">
                  <c:v>2.5837194392287189E-3</c:v>
                </c:pt>
                <c:pt idx="32">
                  <c:v>2.8328228304626874E-3</c:v>
                </c:pt>
                <c:pt idx="33">
                  <c:v>3.0973145272190118E-3</c:v>
                </c:pt>
                <c:pt idx="34">
                  <c:v>3.377627512476162E-3</c:v>
                </c:pt>
                <c:pt idx="35">
                  <c:v>3.6741896761984059E-3</c:v>
                </c:pt>
                <c:pt idx="36">
                  <c:v>3.9874233614371141E-3</c:v>
                </c:pt>
                <c:pt idx="37">
                  <c:v>4.317744885575573E-3</c:v>
                </c:pt>
                <c:pt idx="38">
                  <c:v>4.6655640363307176E-3</c:v>
                </c:pt>
                <c:pt idx="39">
                  <c:v>5.0312835421709081E-3</c:v>
                </c:pt>
                <c:pt idx="40">
                  <c:v>5.415298516858535E-3</c:v>
                </c:pt>
                <c:pt idx="41">
                  <c:v>5.8179958778794907E-3</c:v>
                </c:pt>
                <c:pt idx="42">
                  <c:v>6.2397537385788992E-3</c:v>
                </c:pt>
                <c:pt idx="43">
                  <c:v>6.6809407738839281E-3</c:v>
                </c:pt>
                <c:pt idx="44">
                  <c:v>7.1419155595601113E-3</c:v>
                </c:pt>
                <c:pt idx="45">
                  <c:v>7.6230258850178371E-3</c:v>
                </c:pt>
                <c:pt idx="46">
                  <c:v>8.1246080397599802E-3</c:v>
                </c:pt>
                <c:pt idx="47">
                  <c:v>8.646986073640962E-3</c:v>
                </c:pt>
                <c:pt idx="48">
                  <c:v>9.1904710311915289E-3</c:v>
                </c:pt>
                <c:pt idx="49">
                  <c:v>9.7553601603517053E-3</c:v>
                </c:pt>
                <c:pt idx="50">
                  <c:v>1.034193609604863E-2</c:v>
                </c:pt>
                <c:pt idx="51">
                  <c:v>1.095046601915366E-2</c:v>
                </c:pt>
                <c:pt idx="52">
                  <c:v>1.1581200791457158E-2</c:v>
                </c:pt>
                <c:pt idx="53">
                  <c:v>1.2234374067407187E-2</c:v>
                </c:pt>
                <c:pt idx="54">
                  <c:v>1.2910201383472143E-2</c:v>
                </c:pt>
                <c:pt idx="55">
                  <c:v>1.3608879226105132E-2</c:v>
                </c:pt>
                <c:pt idx="56">
                  <c:v>1.4330584079411301E-2</c:v>
                </c:pt>
                <c:pt idx="57">
                  <c:v>1.5075471453747004E-2</c:v>
                </c:pt>
                <c:pt idx="58">
                  <c:v>1.5843674896612613E-2</c:v>
                </c:pt>
                <c:pt idx="59">
                  <c:v>1.6635304987337288E-2</c:v>
                </c:pt>
                <c:pt idx="60">
                  <c:v>1.745044831719594E-2</c:v>
                </c:pt>
                <c:pt idx="61">
                  <c:v>1.8289166456744121E-2</c:v>
                </c:pt>
                <c:pt idx="62">
                  <c:v>1.9151494912305583E-2</c:v>
                </c:pt>
                <c:pt idx="63">
                  <c:v>2.003744207370119E-2</c:v>
                </c:pt>
                <c:pt idx="64">
                  <c:v>2.0946988155462969E-2</c:v>
                </c:pt>
                <c:pt idx="65">
                  <c:v>2.188008413393738E-2</c:v>
                </c:pt>
                <c:pt idx="66">
                  <c:v>2.2836650682843043E-2</c:v>
                </c:pt>
                <c:pt idx="67">
                  <c:v>2.3816577110011301E-2</c:v>
                </c:pt>
                <c:pt idx="68">
                  <c:v>2.4819720298204465E-2</c:v>
                </c:pt>
                <c:pt idx="69">
                  <c:v>2.5845903653070983E-2</c:v>
                </c:pt>
                <c:pt idx="70">
                  <c:v>2.6894916061464557E-2</c:v>
                </c:pt>
                <c:pt idx="71">
                  <c:v>2.7966510863518829E-2</c:v>
                </c:pt>
                <c:pt idx="72">
                  <c:v>2.9060404842035727E-2</c:v>
                </c:pt>
                <c:pt idx="73">
                  <c:v>3.0176277232906942E-2</c:v>
                </c:pt>
                <c:pt idx="74">
                  <c:v>3.1313768760449175E-2</c:v>
                </c:pt>
                <c:pt idx="75">
                  <c:v>3.2472480701691189E-2</c:v>
                </c:pt>
                <c:pt idx="76">
                  <c:v>3.3651973983801049E-2</c:v>
                </c:pt>
                <c:pt idx="77">
                  <c:v>3.4851768318990783E-2</c:v>
                </c:pt>
                <c:pt idx="78">
                  <c:v>3.6071341381374925E-2</c:v>
                </c:pt>
                <c:pt idx="79">
                  <c:v>3.7310128030392013E-2</c:v>
                </c:pt>
                <c:pt idx="80">
                  <c:v>3.8567519585522889E-2</c:v>
                </c:pt>
                <c:pt idx="81">
                  <c:v>3.9842863157151666E-2</c:v>
                </c:pt>
                <c:pt idx="82">
                  <c:v>4.1135461038522274E-2</c:v>
                </c:pt>
                <c:pt idx="83">
                  <c:v>4.2444570163828695E-2</c:v>
                </c:pt>
                <c:pt idx="84">
                  <c:v>4.3769401637559054E-2</c:v>
                </c:pt>
                <c:pt idx="85">
                  <c:v>4.5109120340271612E-2</c:v>
                </c:pt>
                <c:pt idx="86">
                  <c:v>4.6462844616030098E-2</c:v>
                </c:pt>
                <c:pt idx="87">
                  <c:v>4.7829646046750253E-2</c:v>
                </c:pt>
                <c:pt idx="88">
                  <c:v>4.920854931872163E-2</c:v>
                </c:pt>
                <c:pt idx="89">
                  <c:v>5.0598532186556057E-2</c:v>
                </c:pt>
                <c:pt idx="90">
                  <c:v>5.1998525539779704E-2</c:v>
                </c:pt>
                <c:pt idx="91">
                  <c:v>5.3407413577233276E-2</c:v>
                </c:pt>
                <c:pt idx="92">
                  <c:v>5.4824034094359715E-2</c:v>
                </c:pt>
                <c:pt idx="93">
                  <c:v>5.6247178888356668E-2</c:v>
                </c:pt>
                <c:pt idx="94">
                  <c:v>5.7675594286034873E-2</c:v>
                </c:pt>
                <c:pt idx="95">
                  <c:v>5.9107981799063812E-2</c:v>
                </c:pt>
                <c:pt idx="96">
                  <c:v>6.0542998911094784E-2</c:v>
                </c:pt>
                <c:pt idx="97">
                  <c:v>6.1979260001030212E-2</c:v>
                </c:pt>
                <c:pt idx="98">
                  <c:v>6.3415337406456662E-2</c:v>
                </c:pt>
                <c:pt idx="99">
                  <c:v>6.4849762630974306E-2</c:v>
                </c:pt>
                <c:pt idx="100">
                  <c:v>6.6281027698837147E-2</c:v>
                </c:pt>
                <c:pt idx="101">
                  <c:v>6.7707586659969329E-2</c:v>
                </c:pt>
                <c:pt idx="102">
                  <c:v>6.9127857248036315E-2</c:v>
                </c:pt>
                <c:pt idx="103">
                  <c:v>7.0540222693832394E-2</c:v>
                </c:pt>
                <c:pt idx="104">
                  <c:v>7.1943033695790706E-2</c:v>
                </c:pt>
                <c:pt idx="105">
                  <c:v>7.3334610548935683E-2</c:v>
                </c:pt>
                <c:pt idx="106">
                  <c:v>7.4713245433075254E-2</c:v>
                </c:pt>
                <c:pt idx="107">
                  <c:v>7.6077204860474631E-2</c:v>
                </c:pt>
                <c:pt idx="108">
                  <c:v>7.7424732282664929E-2</c:v>
                </c:pt>
                <c:pt idx="109">
                  <c:v>7.8754050855420768E-2</c:v>
                </c:pt>
                <c:pt idx="110">
                  <c:v>8.0063366360287394E-2</c:v>
                </c:pt>
                <c:pt idx="111">
                  <c:v>8.135087028036099E-2</c:v>
                </c:pt>
                <c:pt idx="112">
                  <c:v>8.2614743027313753E-2</c:v>
                </c:pt>
                <c:pt idx="113">
                  <c:v>8.3853157315924812E-2</c:v>
                </c:pt>
                <c:pt idx="114">
                  <c:v>8.5064281681619905E-2</c:v>
                </c:pt>
                <c:pt idx="115">
                  <c:v>8.6246284135745394E-2</c:v>
                </c:pt>
                <c:pt idx="116">
                  <c:v>8.7397335952505623E-2</c:v>
                </c:pt>
                <c:pt idx="117">
                  <c:v>8.851561558068613E-2</c:v>
                </c:pt>
                <c:pt idx="118">
                  <c:v>8.9599312672457965E-2</c:v>
                </c:pt>
                <c:pt idx="119">
                  <c:v>9.0646632220736698E-2</c:v>
                </c:pt>
                <c:pt idx="120">
                  <c:v>9.1655798795731561E-2</c:v>
                </c:pt>
                <c:pt idx="121">
                  <c:v>9.2625060870494283E-2</c:v>
                </c:pt>
                <c:pt idx="122">
                  <c:v>9.355269522444723E-2</c:v>
                </c:pt>
                <c:pt idx="123">
                  <c:v>9.4437011413059074E-2</c:v>
                </c:pt>
                <c:pt idx="124">
                  <c:v>9.5276356291035522E-2</c:v>
                </c:pt>
                <c:pt idx="125">
                  <c:v>9.6069118575611859E-2</c:v>
                </c:pt>
                <c:pt idx="126">
                  <c:v>9.6813733435786808E-2</c:v>
                </c:pt>
                <c:pt idx="127">
                  <c:v>9.7508687092609972E-2</c:v>
                </c:pt>
                <c:pt idx="128">
                  <c:v>9.8152521414959851E-2</c:v>
                </c:pt>
                <c:pt idx="129">
                  <c:v>9.8743838494603928E-2</c:v>
                </c:pt>
                <c:pt idx="130">
                  <c:v>9.9281305183747726E-2</c:v>
                </c:pt>
                <c:pt idx="131">
                  <c:v>9.9763657577743164E-2</c:v>
                </c:pt>
                <c:pt idx="132">
                  <c:v>0.10018970542515492</c:v>
                </c:pt>
                <c:pt idx="133">
                  <c:v>0.1005583364469802</c:v>
                </c:pt>
                <c:pt idx="134">
                  <c:v>0.10086852054648392</c:v>
                </c:pt>
                <c:pt idx="135">
                  <c:v>0.10111931389086024</c:v>
                </c:pt>
                <c:pt idx="136">
                  <c:v>0.10130986284576053</c:v>
                </c:pt>
                <c:pt idx="137">
                  <c:v>0.10143940774365487</c:v>
                </c:pt>
                <c:pt idx="138">
                  <c:v>0.1015072864670012</c:v>
                </c:pt>
                <c:pt idx="139">
                  <c:v>0.10151293782732068</c:v>
                </c:pt>
                <c:pt idx="140">
                  <c:v>0.10145590472148543</c:v>
                </c:pt>
                <c:pt idx="141">
                  <c:v>0.10133583704685577</c:v>
                </c:pt>
                <c:pt idx="142">
                  <c:v>0.10115249435733491</c:v>
                </c:pt>
                <c:pt idx="143">
                  <c:v>0.10090574824295201</c:v>
                </c:pt>
                <c:pt idx="144">
                  <c:v>0.10059558441624553</c:v>
                </c:pt>
                <c:pt idx="145">
                  <c:v>0.10022210448949255</c:v>
                </c:pt>
                <c:pt idx="146">
                  <c:v>9.9785527427715043E-2</c:v>
                </c:pt>
                <c:pt idx="147">
                  <c:v>9.9286190663400303E-2</c:v>
                </c:pt>
                <c:pt idx="148">
                  <c:v>9.8724550859985355E-2</c:v>
                </c:pt>
                <c:pt idx="149">
                  <c:v>9.8101184312384584E-2</c:v>
                </c:pt>
                <c:pt idx="150">
                  <c:v>9.7416786974174233E-2</c:v>
                </c:pt>
                <c:pt idx="151">
                  <c:v>9.6672174102484465E-2</c:v>
                </c:pt>
                <c:pt idx="152">
                  <c:v>9.5868279513191546E-2</c:v>
                </c:pt>
                <c:pt idx="153">
                  <c:v>9.5006154440628696E-2</c:v>
                </c:pt>
                <c:pt idx="154">
                  <c:v>9.4086965997756067E-2</c:v>
                </c:pt>
                <c:pt idx="155">
                  <c:v>9.3111995234526609E-2</c:v>
                </c:pt>
                <c:pt idx="156">
                  <c:v>9.2082634794046464E-2</c:v>
                </c:pt>
                <c:pt idx="157">
                  <c:v>9.100038616806333E-2</c:v>
                </c:pt>
                <c:pt idx="158">
                  <c:v>8.986685655528695E-2</c:v>
                </c:pt>
                <c:pt idx="159">
                  <c:v>8.8683755328065911E-2</c:v>
                </c:pt>
                <c:pt idx="160">
                  <c:v>8.7452890114990398E-2</c:v>
                </c:pt>
                <c:pt idx="161">
                  <c:v>8.6176162509045542E-2</c:v>
                </c:pt>
                <c:pt idx="162">
                  <c:v>8.4855563413003071E-2</c:v>
                </c:pt>
                <c:pt idx="163">
                  <c:v>8.349316803578917E-2</c:v>
                </c:pt>
                <c:pt idx="164">
                  <c:v>8.2091130555584368E-2</c:v>
                </c:pt>
                <c:pt idx="165">
                  <c:v>8.065167846739657E-2</c:v>
                </c:pt>
                <c:pt idx="166">
                  <c:v>7.9177106634773203E-2</c:v>
                </c:pt>
                <c:pt idx="167">
                  <c:v>7.7669771067179011E-2</c:v>
                </c:pt>
                <c:pt idx="168">
                  <c:v>7.6132082446332544E-2</c:v>
                </c:pt>
                <c:pt idx="169">
                  <c:v>7.4566499426472227E-2</c:v>
                </c:pt>
                <c:pt idx="170">
                  <c:v>7.2975521735084314E-2</c:v>
                </c:pt>
                <c:pt idx="171">
                  <c:v>7.1361683102053805E-2</c:v>
                </c:pt>
                <c:pt idx="172">
                  <c:v>6.9727544046497392E-2</c:v>
                </c:pt>
                <c:pt idx="173">
                  <c:v>6.8075684551673885E-2</c:v>
                </c:pt>
                <c:pt idx="174">
                  <c:v>6.6408696659350522E-2</c:v>
                </c:pt>
                <c:pt idx="175">
                  <c:v>6.4729177015797015E-2</c:v>
                </c:pt>
                <c:pt idx="176">
                  <c:v>6.3039719402203431E-2</c:v>
                </c:pt>
                <c:pt idx="177">
                  <c:v>6.1342907282736461E-2</c:v>
                </c:pt>
                <c:pt idx="178">
                  <c:v>5.9641306403679491E-2</c:v>
                </c:pt>
                <c:pt idx="179">
                  <c:v>5.7937457477112299E-2</c:v>
                </c:pt>
                <c:pt idx="180">
                  <c:v>5.6233868982406413E-2</c:v>
                </c:pt>
                <c:pt idx="181">
                  <c:v>5.4533010118397403E-2</c:v>
                </c:pt>
                <c:pt idx="182">
                  <c:v>5.2837303938493174E-2</c:v>
                </c:pt>
                <c:pt idx="183">
                  <c:v>5.11491207001398E-2</c:v>
                </c:pt>
                <c:pt idx="184">
                  <c:v>4.9470771459040407E-2</c:v>
                </c:pt>
                <c:pt idx="185">
                  <c:v>4.7804501937274251E-2</c:v>
                </c:pt>
                <c:pt idx="186">
                  <c:v>4.615248669303397E-2</c:v>
                </c:pt>
                <c:pt idx="187">
                  <c:v>4.4516823618066838E-2</c:v>
                </c:pt>
                <c:pt idx="188">
                  <c:v>4.289952878710053E-2</c:v>
                </c:pt>
                <c:pt idx="189">
                  <c:v>4.130253168155975E-2</c:v>
                </c:pt>
                <c:pt idx="190">
                  <c:v>3.9727670807747542E-2</c:v>
                </c:pt>
                <c:pt idx="191">
                  <c:v>3.8176689727399078E-2</c:v>
                </c:pt>
                <c:pt idx="192">
                  <c:v>3.6651233516115204E-2</c:v>
                </c:pt>
                <c:pt idx="193">
                  <c:v>3.5152845662687122E-2</c:v>
                </c:pt>
                <c:pt idx="194">
                  <c:v>3.3682965419728948E-2</c:v>
                </c:pt>
                <c:pt idx="195">
                  <c:v>3.2242925613379006E-2</c:v>
                </c:pt>
                <c:pt idx="196">
                  <c:v>3.0833950917121298E-2</c:v>
                </c:pt>
                <c:pt idx="197">
                  <c:v>2.9457156592042927E-2</c:v>
                </c:pt>
                <c:pt idx="198">
                  <c:v>2.8113547693101367E-2</c:v>
                </c:pt>
                <c:pt idx="199">
                  <c:v>2.6804018738247205E-2</c:v>
                </c:pt>
                <c:pt idx="200">
                  <c:v>2.5529353834555988E-2</c:v>
                </c:pt>
                <c:pt idx="201">
                  <c:v>2.4290227252889481E-2</c:v>
                </c:pt>
                <c:pt idx="202">
                  <c:v>2.3087204440048036E-2</c:v>
                </c:pt>
                <c:pt idx="203">
                  <c:v>2.1920743454919872E-2</c:v>
                </c:pt>
                <c:pt idx="204">
                  <c:v>2.0791196812789937E-2</c:v>
                </c:pt>
                <c:pt idx="205">
                  <c:v>1.9698813719765781E-2</c:v>
                </c:pt>
                <c:pt idx="206">
                  <c:v>1.864374267722561E-2</c:v>
                </c:pt>
                <c:pt idx="207">
                  <c:v>1.762603443430482E-2</c:v>
                </c:pt>
                <c:pt idx="208">
                  <c:v>1.6645645264739013E-2</c:v>
                </c:pt>
                <c:pt idx="209">
                  <c:v>1.5702440542864186E-2</c:v>
                </c:pt>
                <c:pt idx="210">
                  <c:v>1.4796198592275212E-2</c:v>
                </c:pt>
                <c:pt idx="211">
                  <c:v>1.3926614779546728E-2</c:v>
                </c:pt>
                <c:pt idx="212">
                  <c:v>1.3093305824546073E-2</c:v>
                </c:pt>
                <c:pt idx="213">
                  <c:v>1.2295814298218325E-2</c:v>
                </c:pt>
                <c:pt idx="214">
                  <c:v>1.1533613278293466E-2</c:v>
                </c:pt>
                <c:pt idx="215">
                  <c:v>1.0806111133167538E-2</c:v>
                </c:pt>
                <c:pt idx="216">
                  <c:v>1.0112656404227351E-2</c:v>
                </c:pt>
                <c:pt idx="217">
                  <c:v>9.4525427571296363E-3</c:v>
                </c:pt>
                <c:pt idx="218">
                  <c:v>8.825013972997087E-3</c:v>
                </c:pt>
                <c:pt idx="219">
                  <c:v>8.2292689511470115E-3</c:v>
                </c:pt>
                <c:pt idx="220">
                  <c:v>7.6644666958197915E-3</c:v>
                </c:pt>
                <c:pt idx="221">
                  <c:v>7.1297312604037266E-3</c:v>
                </c:pt>
                <c:pt idx="222">
                  <c:v>6.6241566238524775E-3</c:v>
                </c:pt>
                <c:pt idx="223">
                  <c:v>6.146811475346247E-3</c:v>
                </c:pt>
                <c:pt idx="224">
                  <c:v>5.6967438847371687E-3</c:v>
                </c:pt>
                <c:pt idx="225">
                  <c:v>5.2729858379352767E-3</c:v>
                </c:pt>
                <c:pt idx="226">
                  <c:v>4.8745576181048467E-3</c:v>
                </c:pt>
                <c:pt idx="227">
                  <c:v>4.5004720153450977E-3</c:v>
                </c:pt>
                <c:pt idx="228">
                  <c:v>4.1497383493973123E-3</c:v>
                </c:pt>
                <c:pt idx="229">
                  <c:v>3.8213662918363481E-3</c:v>
                </c:pt>
                <c:pt idx="230">
                  <c:v>3.5143694761522407E-3</c:v>
                </c:pt>
                <c:pt idx="231">
                  <c:v>3.2277688860835657E-3</c:v>
                </c:pt>
                <c:pt idx="232">
                  <c:v>2.9605960145154238E-3</c:v>
                </c:pt>
                <c:pt idx="233">
                  <c:v>2.7118957871810172E-3</c:v>
                </c:pt>
                <c:pt idx="234">
                  <c:v>2.4807292472911039E-3</c:v>
                </c:pt>
                <c:pt idx="235">
                  <c:v>2.2661759990465131E-3</c:v>
                </c:pt>
                <c:pt idx="236">
                  <c:v>2.0673364097473774E-3</c:v>
                </c:pt>
                <c:pt idx="237">
                  <c:v>1.8833335718901612E-3</c:v>
                </c:pt>
                <c:pt idx="238">
                  <c:v>1.7133150282250837E-3</c:v>
                </c:pt>
                <c:pt idx="239">
                  <c:v>1.5564542642230214E-3</c:v>
                </c:pt>
                <c:pt idx="240">
                  <c:v>1.4119519737646957E-3</c:v>
                </c:pt>
                <c:pt idx="241">
                  <c:v>1.2790371051072521E-3</c:v>
                </c:pt>
                <c:pt idx="242">
                  <c:v>1.1569676952999759E-3</c:v>
                </c:pt>
                <c:pt idx="243">
                  <c:v>1.0450315022073298E-3</c:v>
                </c:pt>
                <c:pt idx="244">
                  <c:v>9.4254644415154123E-4</c:v>
                </c:pt>
                <c:pt idx="245">
                  <c:v>8.4886085790811141E-4</c:v>
                </c:pt>
                <c:pt idx="246">
                  <c:v>7.6335358637569554E-4</c:v>
                </c:pt>
                <c:pt idx="247">
                  <c:v>6.8543390769988677E-4</c:v>
                </c:pt>
                <c:pt idx="248">
                  <c:v>6.1454131796092335E-4</c:v>
                </c:pt>
                <c:pt idx="249">
                  <c:v>5.5014517974322848E-4</c:v>
                </c:pt>
                <c:pt idx="250">
                  <c:v>4.9174424899533521E-4</c:v>
                </c:pt>
                <c:pt idx="251">
                  <c:v>4.38866092568787E-4</c:v>
                </c:pt>
                <c:pt idx="252">
                  <c:v>3.9106640870124448E-4</c:v>
                </c:pt>
                <c:pt idx="253">
                  <c:v>3.4792826249029627E-4</c:v>
                </c:pt>
                <c:pt idx="254">
                  <c:v>3.0906124809896299E-4</c:v>
                </c:pt>
                <c:pt idx="255">
                  <c:v>2.7410058905058115E-4</c:v>
                </c:pt>
                <c:pt idx="256">
                  <c:v>2.4270618751866398E-4</c:v>
                </c:pt>
                <c:pt idx="257">
                  <c:v>2.1456163300621171E-4</c:v>
                </c:pt>
                <c:pt idx="258">
                  <c:v>1.8937318024774664E-4</c:v>
                </c:pt>
                <c:pt idx="259">
                  <c:v>1.6686870556570799E-4</c:v>
                </c:pt>
                <c:pt idx="260">
                  <c:v>1.467966502796073E-4</c:v>
                </c:pt>
                <c:pt idx="261">
                  <c:v>1.2892495911040166E-4</c:v>
                </c:pt>
                <c:pt idx="262">
                  <c:v>1.1304002085220706E-4</c:v>
                </c:pt>
                <c:pt idx="263">
                  <c:v>9.8945617906653574E-5</c:v>
                </c:pt>
                <c:pt idx="264">
                  <c:v>8.6461890599223137E-5</c:v>
                </c:pt>
                <c:pt idx="265">
                  <c:v>7.5424321528587705E-5</c:v>
                </c:pt>
                <c:pt idx="266">
                  <c:v>6.5682744545385481E-5</c:v>
                </c:pt>
                <c:pt idx="267">
                  <c:v>5.7100382321497288E-5</c:v>
                </c:pt>
                <c:pt idx="268">
                  <c:v>4.9552915859541475E-5</c:v>
                </c:pt>
                <c:pt idx="269">
                  <c:v>4.2927588709018713E-5</c:v>
                </c:pt>
                <c:pt idx="270">
                  <c:v>3.7122348103785409E-5</c:v>
                </c:pt>
                <c:pt idx="271">
                  <c:v>3.2045024718028719E-5</c:v>
                </c:pt>
                <c:pt idx="272">
                  <c:v>2.7612552256756238E-5</c:v>
                </c:pt>
                <c:pt idx="273">
                  <c:v>2.3750227653495567E-5</c:v>
                </c:pt>
                <c:pt idx="274">
                  <c:v>2.0391012243284645E-5</c:v>
                </c:pt>
                <c:pt idx="275">
                  <c:v>1.7474873913520108E-5</c:v>
                </c:pt>
                <c:pt idx="276">
                  <c:v>1.494816990864204E-5</c:v>
                </c:pt>
                <c:pt idx="277">
                  <c:v>1.27630696763897E-5</c:v>
                </c:pt>
                <c:pt idx="278">
                  <c:v>1.0877016892489848E-5</c:v>
                </c:pt>
                <c:pt idx="279">
                  <c:v>9.2522295857882287E-6</c:v>
                </c:pt>
                <c:pt idx="280">
                  <c:v>7.8552371053893861E-6</c:v>
                </c:pt>
                <c:pt idx="281">
                  <c:v>6.6564525234665224E-6</c:v>
                </c:pt>
                <c:pt idx="282">
                  <c:v>5.6297789499780093E-6</c:v>
                </c:pt>
                <c:pt idx="283">
                  <c:v>4.7522481463815536E-6</c:v>
                </c:pt>
                <c:pt idx="284">
                  <c:v>4.0036897622643897E-6</c:v>
                </c:pt>
                <c:pt idx="285">
                  <c:v>3.3664294792597807E-6</c:v>
                </c:pt>
                <c:pt idx="286">
                  <c:v>2.8250143283060931E-6</c:v>
                </c:pt>
                <c:pt idx="287">
                  <c:v>2.3659634468714242E-6</c:v>
                </c:pt>
                <c:pt idx="288">
                  <c:v>1.9775425598964815E-6</c:v>
                </c:pt>
                <c:pt idx="289">
                  <c:v>1.6495604996541403E-6</c:v>
                </c:pt>
                <c:pt idx="290">
                  <c:v>1.3731861233434301E-6</c:v>
                </c:pt>
                <c:pt idx="291">
                  <c:v>1.1407840409876534E-6</c:v>
                </c:pt>
                <c:pt idx="292">
                  <c:v>9.457676281886714E-7</c:v>
                </c:pt>
                <c:pt idx="293">
                  <c:v>7.8246786673159531E-7</c:v>
                </c:pt>
                <c:pt idx="294">
                  <c:v>6.46016629313847E-7</c:v>
                </c:pt>
                <c:pt idx="295">
                  <c:v>5.3224310132107359E-7</c:v>
                </c:pt>
                <c:pt idx="296">
                  <c:v>4.3758211126699443E-7</c:v>
                </c:pt>
                <c:pt idx="297">
                  <c:v>3.5899322108900294E-7</c:v>
                </c:pt>
                <c:pt idx="298">
                  <c:v>2.9388950692404105E-7</c:v>
                </c:pt>
                <c:pt idx="299">
                  <c:v>2.4007503940108648E-7</c:v>
                </c:pt>
                <c:pt idx="300">
                  <c:v>1.9569014913543484E-7</c:v>
                </c:pt>
                <c:pt idx="301">
                  <c:v>1.5916363737915322E-7</c:v>
                </c:pt>
                <c:pt idx="302">
                  <c:v>1.2917116317585674E-7</c:v>
                </c:pt>
                <c:pt idx="303">
                  <c:v>1.0459910649811243E-7</c:v>
                </c:pt>
                <c:pt idx="304">
                  <c:v>8.4513271423752797E-8</c:v>
                </c:pt>
                <c:pt idx="305">
                  <c:v>6.8131854234067461E-8</c:v>
                </c:pt>
                <c:pt idx="306">
                  <c:v>5.4802158270896622E-8</c:v>
                </c:pt>
                <c:pt idx="307">
                  <c:v>4.3980590419730584E-8</c:v>
                </c:pt>
                <c:pt idx="308">
                  <c:v>3.5215523199169738E-8</c:v>
                </c:pt>
                <c:pt idx="309">
                  <c:v>2.8132651691245221E-8</c:v>
                </c:pt>
                <c:pt idx="310">
                  <c:v>2.2422516041351278E-8</c:v>
                </c:pt>
                <c:pt idx="311">
                  <c:v>1.7829898123749107E-8</c:v>
                </c:pt>
                <c:pt idx="312">
                  <c:v>1.4144835367988002E-8</c:v>
                </c:pt>
                <c:pt idx="313">
                  <c:v>1.1195025852228571E-8</c:v>
                </c:pt>
                <c:pt idx="314">
                  <c:v>8.8394267843890448E-9</c:v>
                </c:pt>
                <c:pt idx="315">
                  <c:v>6.9628736130285615E-9</c:v>
                </c:pt>
                <c:pt idx="316">
                  <c:v>5.4715694431579534E-9</c:v>
                </c:pt>
                <c:pt idx="317">
                  <c:v>4.2893143844180974E-9</c:v>
                </c:pt>
                <c:pt idx="318">
                  <c:v>3.35436213436299E-9</c:v>
                </c:pt>
                <c:pt idx="319">
                  <c:v>2.6168066967545837E-9</c:v>
                </c:pt>
                <c:pt idx="320">
                  <c:v>2.0364158453293985E-9</c:v>
                </c:pt>
                <c:pt idx="321">
                  <c:v>1.5808399499957252E-9</c:v>
                </c:pt>
                <c:pt idx="322">
                  <c:v>1.2241352573648076E-9</c:v>
                </c:pt>
                <c:pt idx="323">
                  <c:v>9.4554982248357208E-10</c:v>
                </c:pt>
                <c:pt idx="324">
                  <c:v>7.2852817385158752E-10</c:v>
                </c:pt>
                <c:pt idx="325">
                  <c:v>5.5989759792094136E-10</c:v>
                </c:pt>
              </c:numCache>
            </c:numRef>
          </c:yVal>
          <c:smooth val="1"/>
        </c:ser>
        <c:ser>
          <c:idx val="5"/>
          <c:order val="5"/>
          <c:tx>
            <c:strRef>
              <c:f>'Simulation Scenarios'!$H$46</c:f>
              <c:strCache>
                <c:ptCount val="1"/>
                <c:pt idx="0">
                  <c:v>2nd Floor 0.2</c:v>
                </c:pt>
              </c:strCache>
            </c:strRef>
          </c:tx>
          <c:spPr>
            <a:ln>
              <a:solidFill>
                <a:schemeClr val="accent6">
                  <a:lumMod val="40000"/>
                  <a:lumOff val="60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Scenarios'!$H$47:$H$372</c:f>
              <c:numCache>
                <c:formatCode>General</c:formatCode>
                <c:ptCount val="326"/>
                <c:pt idx="0">
                  <c:v>1.9811626731690826E-7</c:v>
                </c:pt>
                <c:pt idx="1">
                  <c:v>1.3330868494463991E-6</c:v>
                </c:pt>
                <c:pt idx="2">
                  <c:v>4.0660324343001786E-6</c:v>
                </c:pt>
                <c:pt idx="3">
                  <c:v>8.970052220606156E-6</c:v>
                </c:pt>
                <c:pt idx="4">
                  <c:v>1.6570243851747167E-5</c:v>
                </c:pt>
                <c:pt idx="5">
                  <c:v>2.7359017067157847E-5</c:v>
                </c:pt>
                <c:pt idx="6">
                  <c:v>4.1804235705175282E-5</c:v>
                </c:pt>
                <c:pt idx="7">
                  <c:v>6.0354206018470606E-5</c:v>
                </c:pt>
                <c:pt idx="8">
                  <c:v>8.3440991424802566E-5</c:v>
                </c:pt>
                <c:pt idx="9">
                  <c:v>1.1148272825620922E-4</c:v>
                </c:pt>
                <c:pt idx="10">
                  <c:v>1.448852930630852E-4</c:v>
                </c:pt>
                <c:pt idx="11">
                  <c:v>1.8404352095245582E-4</c:v>
                </c:pt>
                <c:pt idx="12">
                  <c:v>2.2934209632077091E-4</c:v>
                </c:pt>
                <c:pt idx="13">
                  <c:v>2.8115619370974759E-4</c:v>
                </c:pt>
                <c:pt idx="14">
                  <c:v>3.3985192064040794E-4</c:v>
                </c:pt>
                <c:pt idx="15">
                  <c:v>4.0578659818716196E-4</c:v>
                </c:pt>
                <c:pt idx="16">
                  <c:v>4.7930890464838193E-4</c:v>
                </c:pt>
                <c:pt idx="17">
                  <c:v>5.6075890072581518E-4</c:v>
                </c:pt>
                <c:pt idx="18">
                  <c:v>6.5046794987013692E-4</c:v>
                </c:pt>
                <c:pt idx="19">
                  <c:v>7.4875854412635322E-4</c:v>
                </c:pt>
                <c:pt idx="20">
                  <c:v>8.5594404345322071E-4</c:v>
                </c:pt>
                <c:pt idx="21">
                  <c:v>9.7232833479817058E-4</c:v>
                </c:pt>
                <c:pt idx="22">
                  <c:v>1.0982054159891675E-3</c:v>
                </c:pt>
                <c:pt idx="23">
                  <c:v>1.2338589086277087E-3</c:v>
                </c:pt>
                <c:pt idx="24">
                  <c:v>1.3795615035441045E-3</c:v>
                </c:pt>
                <c:pt idx="25">
                  <c:v>1.53557434194558E-3</c:v>
                </c:pt>
                <c:pt idx="26">
                  <c:v>1.7021463351060123E-3</c:v>
                </c:pt>
                <c:pt idx="27">
                  <c:v>1.8795134252817848E-3</c:v>
                </c:pt>
                <c:pt idx="28">
                  <c:v>2.067897790468579E-3</c:v>
                </c:pt>
                <c:pt idx="29">
                  <c:v>2.2675069956217507E-3</c:v>
                </c:pt>
                <c:pt idx="30">
                  <c:v>2.4785330930357252E-3</c:v>
                </c:pt>
                <c:pt idx="31">
                  <c:v>2.7011516747056396E-3</c:v>
                </c:pt>
                <c:pt idx="32">
                  <c:v>2.9355208796697455E-3</c:v>
                </c:pt>
                <c:pt idx="33">
                  <c:v>3.1817803595477231E-3</c:v>
                </c:pt>
                <c:pt idx="34">
                  <c:v>3.440050205743147E-3</c:v>
                </c:pt>
                <c:pt idx="35">
                  <c:v>3.7104298420634475E-3</c:v>
                </c:pt>
                <c:pt idx="36">
                  <c:v>3.9929968868244441E-3</c:v>
                </c:pt>
                <c:pt idx="37">
                  <c:v>4.2878059888450991E-3</c:v>
                </c:pt>
                <c:pt idx="38">
                  <c:v>4.5948876420989519E-3</c:v>
                </c:pt>
                <c:pt idx="39">
                  <c:v>4.9142469841677826E-3</c:v>
                </c:pt>
                <c:pt idx="40">
                  <c:v>5.2458625840384457E-3</c:v>
                </c:pt>
                <c:pt idx="41">
                  <c:v>5.5896852251912238E-3</c:v>
                </c:pt>
                <c:pt idx="42">
                  <c:v>5.9456366903448661E-3</c:v>
                </c:pt>
                <c:pt idx="43">
                  <c:v>6.3136085546460835E-3</c:v>
                </c:pt>
                <c:pt idx="44">
                  <c:v>6.6934609945157354E-3</c:v>
                </c:pt>
                <c:pt idx="45">
                  <c:v>7.0850216197866425E-3</c:v>
                </c:pt>
                <c:pt idx="46">
                  <c:v>7.4880843371846161E-3</c:v>
                </c:pt>
                <c:pt idx="47">
                  <c:v>7.9024082536102262E-3</c:v>
                </c:pt>
                <c:pt idx="48">
                  <c:v>8.3277166280700515E-3</c:v>
                </c:pt>
                <c:pt idx="49">
                  <c:v>8.7636958814765274E-3</c:v>
                </c:pt>
                <c:pt idx="50">
                  <c:v>9.2099946738810994E-3</c:v>
                </c:pt>
                <c:pt idx="51">
                  <c:v>9.6662230590197143E-3</c:v>
                </c:pt>
                <c:pt idx="52">
                  <c:v>1.0131951726327634E-2</c:v>
                </c:pt>
                <c:pt idx="53">
                  <c:v>1.0606711340815691E-2</c:v>
                </c:pt>
                <c:pt idx="54">
                  <c:v>1.1089991991387122E-2</c:v>
                </c:pt>
                <c:pt idx="55">
                  <c:v>1.1581242758305965E-2</c:v>
                </c:pt>
                <c:pt idx="56">
                  <c:v>1.20798714105987E-2</c:v>
                </c:pt>
                <c:pt idx="57">
                  <c:v>1.2585244244174596E-2</c:v>
                </c:pt>
                <c:pt idx="58">
                  <c:v>1.3096686071379624E-2</c:v>
                </c:pt>
                <c:pt idx="59">
                  <c:v>1.3613480372548673E-2</c:v>
                </c:pt>
                <c:pt idx="60">
                  <c:v>1.4134869619884725E-2</c:v>
                </c:pt>
                <c:pt idx="61">
                  <c:v>1.4660055783665494E-2</c:v>
                </c:pt>
                <c:pt idx="62">
                  <c:v>1.5188201030352913E-2</c:v>
                </c:pt>
                <c:pt idx="63">
                  <c:v>1.5718428621653804E-2</c:v>
                </c:pt>
                <c:pt idx="64">
                  <c:v>1.6249824022944972E-2</c:v>
                </c:pt>
                <c:pt idx="65">
                  <c:v>1.6781436228732568E-2</c:v>
                </c:pt>
                <c:pt idx="66">
                  <c:v>1.7312279311955697E-2</c:v>
                </c:pt>
                <c:pt idx="67">
                  <c:v>1.7841334202970353E-2</c:v>
                </c:pt>
                <c:pt idx="68">
                  <c:v>1.8367550702957702E-2</c:v>
                </c:pt>
                <c:pt idx="69">
                  <c:v>1.8889849735290426E-2</c:v>
                </c:pt>
                <c:pt idx="70">
                  <c:v>1.940712583706454E-2</c:v>
                </c:pt>
                <c:pt idx="71">
                  <c:v>1.9918249891562188E-2</c:v>
                </c:pt>
                <c:pt idx="72">
                  <c:v>2.0422072100858474E-2</c:v>
                </c:pt>
                <c:pt idx="73">
                  <c:v>2.0917425196124897E-2</c:v>
                </c:pt>
                <c:pt idx="74">
                  <c:v>2.1403127881424292E-2</c:v>
                </c:pt>
                <c:pt idx="75">
                  <c:v>2.1877988504938897E-2</c:v>
                </c:pt>
                <c:pt idx="76">
                  <c:v>2.2340808949640634E-2</c:v>
                </c:pt>
                <c:pt idx="77">
                  <c:v>2.2790388733407899E-2</c:v>
                </c:pt>
                <c:pt idx="78">
                  <c:v>2.3225529306530032E-2</c:v>
                </c:pt>
                <c:pt idx="79">
                  <c:v>2.3645038532435544E-2</c:v>
                </c:pt>
                <c:pt idx="80">
                  <c:v>2.4047735335347653E-2</c:v>
                </c:pt>
                <c:pt idx="81">
                  <c:v>2.4432454496429307E-2</c:v>
                </c:pt>
                <c:pt idx="82">
                  <c:v>2.4798051577851657E-2</c:v>
                </c:pt>
                <c:pt idx="83">
                  <c:v>2.5143407952119619E-2</c:v>
                </c:pt>
                <c:pt idx="84">
                  <c:v>2.5467435911948125E-2</c:v>
                </c:pt>
                <c:pt idx="85">
                  <c:v>2.5769083834015483E-2</c:v>
                </c:pt>
                <c:pt idx="86">
                  <c:v>2.6047341368059557E-2</c:v>
                </c:pt>
                <c:pt idx="87">
                  <c:v>2.630124462104725E-2</c:v>
                </c:pt>
                <c:pt idx="88">
                  <c:v>2.6529881304568362E-2</c:v>
                </c:pt>
                <c:pt idx="89">
                  <c:v>2.6732395812203449E-2</c:v>
                </c:pt>
                <c:pt idx="90">
                  <c:v>2.6907994192419932E-2</c:v>
                </c:pt>
                <c:pt idx="91">
                  <c:v>2.7055948981587155E-2</c:v>
                </c:pt>
                <c:pt idx="92">
                  <c:v>2.7175603860991056E-2</c:v>
                </c:pt>
                <c:pt idx="93">
                  <c:v>2.7266378101299484E-2</c:v>
                </c:pt>
                <c:pt idx="94">
                  <c:v>2.732777075779937E-2</c:v>
                </c:pt>
                <c:pt idx="95">
                  <c:v>2.7359364579917202E-2</c:v>
                </c:pt>
                <c:pt idx="96">
                  <c:v>2.7360829599062188E-2</c:v>
                </c:pt>
                <c:pt idx="97">
                  <c:v>2.7331926359711958E-2</c:v>
                </c:pt>
                <c:pt idx="98">
                  <c:v>2.7272508759903027E-2</c:v>
                </c:pt>
                <c:pt idx="99">
                  <c:v>2.7182526468904556E-2</c:v>
                </c:pt>
                <c:pt idx="100">
                  <c:v>2.7062026891840198E-2</c:v>
                </c:pt>
                <c:pt idx="101">
                  <c:v>2.6911156653389407E-2</c:v>
                </c:pt>
                <c:pt idx="102">
                  <c:v>2.6730162575429581E-2</c:v>
                </c:pt>
                <c:pt idx="103">
                  <c:v>2.6519392126573685E-2</c:v>
                </c:pt>
                <c:pt idx="104">
                  <c:v>2.6279293324993614E-2</c:v>
                </c:pt>
                <c:pt idx="105">
                  <c:v>2.6010414079680556E-2</c:v>
                </c:pt>
                <c:pt idx="106">
                  <c:v>2.5713400959352442E-2</c:v>
                </c:pt>
                <c:pt idx="107">
                  <c:v>2.53889973825496E-2</c:v>
                </c:pt>
                <c:pt idx="108">
                  <c:v>2.5038041227020455E-2</c:v>
                </c:pt>
                <c:pt idx="109">
                  <c:v>2.4661461861257877E-2</c:v>
                </c:pt>
                <c:pt idx="110">
                  <c:v>2.426027660595137E-2</c:v>
                </c:pt>
                <c:pt idx="111">
                  <c:v>2.3835586638129364E-2</c:v>
                </c:pt>
                <c:pt idx="112">
                  <c:v>2.3388572355818812E-2</c:v>
                </c:pt>
                <c:pt idx="113">
                  <c:v>2.292048822610003E-2</c:v>
                </c:pt>
                <c:pt idx="114">
                  <c:v>2.2432657144417105E-2</c:v>
                </c:pt>
                <c:pt idx="115">
                  <c:v>2.1926464337863053E-2</c:v>
                </c:pt>
                <c:pt idx="116">
                  <c:v>2.1403350849833344E-2</c:v>
                </c:pt>
                <c:pt idx="117">
                  <c:v>2.0864806647868241E-2</c:v>
                </c:pt>
                <c:pt idx="118">
                  <c:v>2.0312363400626521E-2</c:v>
                </c:pt>
                <c:pt idx="119">
                  <c:v>1.9747586973690081E-2</c:v>
                </c:pt>
                <c:pt idx="120">
                  <c:v>1.9172069697235082E-2</c:v>
                </c:pt>
                <c:pt idx="121">
                  <c:v>1.8587422461471253E-2</c:v>
                </c:pt>
                <c:pt idx="122">
                  <c:v>1.799526669809386E-2</c:v>
                </c:pt>
                <c:pt idx="123">
                  <c:v>1.7397226307776365E-2</c:v>
                </c:pt>
                <c:pt idx="124">
                  <c:v>1.6794919594915646E-2</c:v>
                </c:pt>
                <c:pt idx="125">
                  <c:v>1.6189951271398353E-2</c:v>
                </c:pt>
                <c:pt idx="126">
                  <c:v>1.5583904591068024E-2</c:v>
                </c:pt>
                <c:pt idx="127">
                  <c:v>1.4978333675818731E-2</c:v>
                </c:pt>
                <c:pt idx="128">
                  <c:v>1.4374756092828353E-2</c:v>
                </c:pt>
                <c:pt idx="129">
                  <c:v>1.3774645740366166E-2</c:v>
                </c:pt>
                <c:pt idx="130">
                  <c:v>1.3179426096893716E-2</c:v>
                </c:pt>
                <c:pt idx="131">
                  <c:v>1.2590463884836176E-2</c:v>
                </c:pt>
                <c:pt idx="132">
                  <c:v>1.2009063196476115E-2</c:v>
                </c:pt>
                <c:pt idx="133">
                  <c:v>1.1436460124952398E-2</c:v>
                </c:pt>
                <c:pt idx="134">
                  <c:v>1.0873817938382227E-2</c:v>
                </c:pt>
                <c:pt idx="135">
                  <c:v>1.0322222829728767E-2</c:v>
                </c:pt>
                <c:pt idx="136">
                  <c:v>9.7826802692700301E-3</c:v>
                </c:pt>
                <c:pt idx="137">
                  <c:v>9.2561119804648335E-3</c:v>
                </c:pt>
                <c:pt idx="138">
                  <c:v>8.7433535537313669E-3</c:v>
                </c:pt>
                <c:pt idx="139">
                  <c:v>8.245152706237267E-3</c:v>
                </c:pt>
                <c:pt idx="140">
                  <c:v>7.76216818933099E-3</c:v>
                </c:pt>
                <c:pt idx="141">
                  <c:v>7.2949693388047665E-3</c:v>
                </c:pt>
                <c:pt idx="142">
                  <c:v>6.8440362568597023E-3</c:v>
                </c:pt>
                <c:pt idx="143">
                  <c:v>6.4097606085216363E-3</c:v>
                </c:pt>
                <c:pt idx="144">
                  <c:v>5.9924470094165063E-3</c:v>
                </c:pt>
                <c:pt idx="145">
                  <c:v>5.5923149763314984E-3</c:v>
                </c:pt>
                <c:pt idx="146">
                  <c:v>5.2095014069310037E-3</c:v>
                </c:pt>
                <c:pt idx="147">
                  <c:v>4.8440635504328391E-3</c:v>
                </c:pt>
                <c:pt idx="148">
                  <c:v>4.4959824270302678E-3</c:v>
                </c:pt>
                <c:pt idx="149">
                  <c:v>4.1651666504208462E-3</c:v>
                </c:pt>
                <c:pt idx="150">
                  <c:v>3.8514566050072739E-3</c:v>
                </c:pt>
                <c:pt idx="151">
                  <c:v>3.5546289271967627E-3</c:v>
                </c:pt>
                <c:pt idx="152">
                  <c:v>3.2744012387601641E-3</c:v>
                </c:pt>
                <c:pt idx="153">
                  <c:v>3.0104370794238632E-3</c:v>
                </c:pt>
                <c:pt idx="154">
                  <c:v>2.7623509857528121E-3</c:v>
                </c:pt>
                <c:pt idx="155">
                  <c:v>2.5297136639240488E-3</c:v>
                </c:pt>
                <c:pt idx="156">
                  <c:v>2.3120572051612007E-3</c:v>
                </c:pt>
                <c:pt idx="157">
                  <c:v>2.1088802943663503E-3</c:v>
                </c:pt>
                <c:pt idx="158">
                  <c:v>1.9196533648009964E-3</c:v>
                </c:pt>
                <c:pt idx="159">
                  <c:v>1.7438236544814222E-3</c:v>
                </c:pt>
                <c:pt idx="160">
                  <c:v>1.5808201232068676E-3</c:v>
                </c:pt>
                <c:pt idx="161">
                  <c:v>1.4300581927669557E-3</c:v>
                </c:pt>
                <c:pt idx="162">
                  <c:v>1.2909442768112619E-3</c:v>
                </c:pt>
                <c:pt idx="163">
                  <c:v>1.1628800710369609E-3</c:v>
                </c:pt>
                <c:pt idx="164">
                  <c:v>1.0452665786891563E-3</c:v>
                </c:pt>
                <c:pt idx="165">
                  <c:v>9.375078508011399E-4</c:v>
                </c:pt>
                <c:pt idx="166">
                  <c:v>8.3901442505782814E-4</c:v>
                </c:pt>
                <c:pt idx="167">
                  <c:v>7.492064515782341E-4</c:v>
                </c:pt>
                <c:pt idx="168">
                  <c:v>6.6751649821777904E-4</c:v>
                </c:pt>
                <c:pt idx="169">
                  <c:v>5.9339203213030925E-4</c:v>
                </c:pt>
                <c:pt idx="170">
                  <c:v>5.2629757824986586E-4</c:v>
                </c:pt>
                <c:pt idx="171">
                  <c:v>4.6571655900693744E-4</c:v>
                </c:pt>
                <c:pt idx="172">
                  <c:v>4.1115282294429455E-4</c:v>
                </c:pt>
                <c:pt idx="173">
                  <c:v>3.621318729113031E-4</c:v>
                </c:pt>
                <c:pt idx="174">
                  <c:v>3.1820180716900644E-4</c:v>
                </c:pt>
                <c:pt idx="175">
                  <c:v>2.78933989014905E-4</c:v>
                </c:pt>
                <c:pt idx="176">
                  <c:v>2.4392346242723515E-4</c:v>
                </c:pt>
                <c:pt idx="177">
                  <c:v>2.1278913273255329E-4</c:v>
                </c:pt>
                <c:pt idx="178">
                  <c:v>1.8517373242274611E-4</c:v>
                </c:pt>
                <c:pt idx="179">
                  <c:v>1.6074359300008467E-4</c:v>
                </c:pt>
                <c:pt idx="180">
                  <c:v>1.3918824412917835E-4</c:v>
                </c:pt>
                <c:pt idx="181">
                  <c:v>1.2021986144490094E-4</c:v>
                </c:pt>
                <c:pt idx="182">
                  <c:v>1.03572584132254E-4</c:v>
                </c:pt>
                <c:pt idx="183">
                  <c:v>8.9001722887492756E-5</c:v>
                </c:pt>
                <c:pt idx="184">
                  <c:v>7.6282878121969208E-5</c:v>
                </c:pt>
                <c:pt idx="185">
                  <c:v>6.5210987315058561E-5</c:v>
                </c:pt>
                <c:pt idx="186">
                  <c:v>5.5599319294820937E-5</c:v>
                </c:pt>
                <c:pt idx="187">
                  <c:v>4.7278431959603554E-5</c:v>
                </c:pt>
                <c:pt idx="188">
                  <c:v>4.0095108584573402E-5</c:v>
                </c:pt>
                <c:pt idx="189">
                  <c:v>3.3911286416997047E-5</c:v>
                </c:pt>
                <c:pt idx="190">
                  <c:v>2.8602989783819733E-5</c:v>
                </c:pt>
                <c:pt idx="191">
                  <c:v>2.4059278443286163E-5</c:v>
                </c:pt>
                <c:pt idx="192">
                  <c:v>2.0181220434870419E-5</c:v>
                </c:pt>
                <c:pt idx="193">
                  <c:v>1.6880897241514868E-5</c:v>
                </c:pt>
                <c:pt idx="194">
                  <c:v>1.4080447694871874E-5</c:v>
                </c:pt>
                <c:pt idx="195">
                  <c:v>1.1711155744430643E-5</c:v>
                </c:pt>
                <c:pt idx="196">
                  <c:v>9.7125859883550681E-6</c:v>
                </c:pt>
                <c:pt idx="197">
                  <c:v>8.0317697377029219E-6</c:v>
                </c:pt>
                <c:pt idx="198">
                  <c:v>6.6224433635293322E-6</c:v>
                </c:pt>
                <c:pt idx="199">
                  <c:v>5.4443397624688757E-6</c:v>
                </c:pt>
                <c:pt idx="200">
                  <c:v>4.4625329724224117E-6</c:v>
                </c:pt>
                <c:pt idx="201">
                  <c:v>3.6468352753013986E-6</c:v>
                </c:pt>
                <c:pt idx="202">
                  <c:v>2.9712455357406453E-6</c:v>
                </c:pt>
                <c:pt idx="203">
                  <c:v>2.4134470389045941E-6</c:v>
                </c:pt>
                <c:pt idx="204">
                  <c:v>1.9543527011969383E-6</c:v>
                </c:pt>
                <c:pt idx="205">
                  <c:v>1.5776952279684588E-6</c:v>
                </c:pt>
                <c:pt idx="206">
                  <c:v>1.2696595745224787E-6</c:v>
                </c:pt>
                <c:pt idx="207">
                  <c:v>1.0185549226434349E-6</c:v>
                </c:pt>
                <c:pt idx="208">
                  <c:v>8.1452330604430569E-7</c:v>
                </c:pt>
                <c:pt idx="209">
                  <c:v>6.4928199601913775E-7</c:v>
                </c:pt>
                <c:pt idx="210">
                  <c:v>5.158967848212357E-7</c:v>
                </c:pt>
                <c:pt idx="211">
                  <c:v>4.0858337079358042E-7</c:v>
                </c:pt>
                <c:pt idx="212">
                  <c:v>3.2253414843242501E-7</c:v>
                </c:pt>
                <c:pt idx="213">
                  <c:v>2.5376783128463197E-7</c:v>
                </c:pt>
                <c:pt idx="214">
                  <c:v>1.9899947940261079E-7</c:v>
                </c:pt>
                <c:pt idx="215">
                  <c:v>1.555286602118737E-7</c:v>
                </c:pt>
                <c:pt idx="216">
                  <c:v>1.2114363697975895E-7</c:v>
                </c:pt>
                <c:pt idx="217">
                  <c:v>9.4039648197040729E-8</c:v>
                </c:pt>
                <c:pt idx="218">
                  <c:v>7.2749510362367877E-8</c:v>
                </c:pt>
                <c:pt idx="219">
                  <c:v>5.6084942806646367E-8</c:v>
                </c:pt>
                <c:pt idx="220">
                  <c:v>4.3087173832277302E-8</c:v>
                </c:pt>
                <c:pt idx="221">
                  <c:v>3.2985540650411435E-8</c:v>
                </c:pt>
                <c:pt idx="222">
                  <c:v>2.516293996187582E-8</c:v>
                </c:pt>
                <c:pt idx="223">
                  <c:v>1.9127120573198811E-8</c:v>
                </c:pt>
                <c:pt idx="224">
                  <c:v>1.4486933583625511E-8</c:v>
                </c:pt>
                <c:pt idx="225">
                  <c:v>1.0932769166010806E-8</c:v>
                </c:pt>
                <c:pt idx="226">
                  <c:v>8.2205118097366151E-9</c:v>
                </c:pt>
                <c:pt idx="227">
                  <c:v>6.1584383329307016E-9</c:v>
                </c:pt>
                <c:pt idx="228">
                  <c:v>4.5965654111890266E-9</c:v>
                </c:pt>
                <c:pt idx="229">
                  <c:v>3.4180263457681755E-9</c:v>
                </c:pt>
                <c:pt idx="230">
                  <c:v>2.5321209306505676E-9</c:v>
                </c:pt>
                <c:pt idx="231">
                  <c:v>1.8687382566705447E-9</c:v>
                </c:pt>
                <c:pt idx="232">
                  <c:v>1.3739008227292075E-9</c:v>
                </c:pt>
                <c:pt idx="233">
                  <c:v>1.0062201258274247E-9</c:v>
                </c:pt>
                <c:pt idx="234">
                  <c:v>7.3408967780489604E-10</c:v>
                </c:pt>
                <c:pt idx="235">
                  <c:v>5.3347182554483087E-10</c:v>
                </c:pt>
                <c:pt idx="236">
                  <c:v>3.8616047444031976E-10</c:v>
                </c:pt>
                <c:pt idx="237">
                  <c:v>2.7842342957985231E-10</c:v>
                </c:pt>
                <c:pt idx="238">
                  <c:v>1.9994612438518087E-10</c:v>
                </c:pt>
                <c:pt idx="239">
                  <c:v>1.4301350066739226E-10</c:v>
                </c:pt>
                <c:pt idx="240">
                  <c:v>1.0187918459724587E-10</c:v>
                </c:pt>
                <c:pt idx="241">
                  <c:v>7.2281267350378685E-11</c:v>
                </c:pt>
                <c:pt idx="242">
                  <c:v>5.1072296889430611E-11</c:v>
                </c:pt>
                <c:pt idx="243">
                  <c:v>3.5937823394866127E-11</c:v>
                </c:pt>
                <c:pt idx="244">
                  <c:v>2.5183278819334393E-11</c:v>
                </c:pt>
                <c:pt idx="245">
                  <c:v>1.7573336864896055E-11</c:v>
                </c:pt>
                <c:pt idx="246">
                  <c:v>1.2211385532778525E-11</c:v>
                </c:pt>
                <c:pt idx="247">
                  <c:v>8.4495124534901386E-12</c:v>
                </c:pt>
                <c:pt idx="248">
                  <c:v>5.8215893327537734E-12</c:v>
                </c:pt>
                <c:pt idx="249">
                  <c:v>3.9937590370980843E-12</c:v>
                </c:pt>
                <c:pt idx="250">
                  <c:v>2.7279704007056299E-12</c:v>
                </c:pt>
                <c:pt idx="251">
                  <c:v>1.8552482855247081E-12</c:v>
                </c:pt>
                <c:pt idx="252">
                  <c:v>1.2561921027774775E-12</c:v>
                </c:pt>
                <c:pt idx="253">
                  <c:v>8.4681534234745636E-13</c:v>
                </c:pt>
                <c:pt idx="254">
                  <c:v>5.6831220042209818E-13</c:v>
                </c:pt>
                <c:pt idx="255">
                  <c:v>3.7969752532155624E-13</c:v>
                </c:pt>
                <c:pt idx="256">
                  <c:v>2.5253871215177621E-13</c:v>
                </c:pt>
                <c:pt idx="257">
                  <c:v>1.6720313089266315E-13</c:v>
                </c:pt>
                <c:pt idx="258">
                  <c:v>1.1019804746986469E-13</c:v>
                </c:pt>
                <c:pt idx="259">
                  <c:v>7.2294158114843768E-14</c:v>
                </c:pt>
                <c:pt idx="260">
                  <c:v>4.7208373818854285E-14</c:v>
                </c:pt>
                <c:pt idx="261">
                  <c:v>3.0683725396102188E-14</c:v>
                </c:pt>
                <c:pt idx="262">
                  <c:v>1.984983881148601E-14</c:v>
                </c:pt>
                <c:pt idx="263">
                  <c:v>1.2780632031282268E-14</c:v>
                </c:pt>
                <c:pt idx="264">
                  <c:v>8.1899393703689937E-15</c:v>
                </c:pt>
                <c:pt idx="265">
                  <c:v>5.223102757266815E-15</c:v>
                </c:pt>
                <c:pt idx="266">
                  <c:v>3.3149918134812269E-15</c:v>
                </c:pt>
                <c:pt idx="267">
                  <c:v>2.0937691486116488E-15</c:v>
                </c:pt>
                <c:pt idx="268">
                  <c:v>1.3159942060051866E-15</c:v>
                </c:pt>
                <c:pt idx="269">
                  <c:v>8.2308438433037419E-16</c:v>
                </c:pt>
                <c:pt idx="270">
                  <c:v>5.1225507636773193E-16</c:v>
                </c:pt>
                <c:pt idx="271">
                  <c:v>3.1722396030321657E-16</c:v>
                </c:pt>
                <c:pt idx="272">
                  <c:v>1.9546533021784103E-16</c:v>
                </c:pt>
                <c:pt idx="273">
                  <c:v>1.1983501533212257E-16</c:v>
                </c:pt>
                <c:pt idx="274">
                  <c:v>7.3096088559824429E-17</c:v>
                </c:pt>
                <c:pt idx="275">
                  <c:v>4.4359543228810758E-17</c:v>
                </c:pt>
                <c:pt idx="276">
                  <c:v>2.6782344983053376E-17</c:v>
                </c:pt>
                <c:pt idx="277">
                  <c:v>1.6086619269253752E-17</c:v>
                </c:pt>
                <c:pt idx="278">
                  <c:v>9.6121738822721896E-18</c:v>
                </c:pt>
                <c:pt idx="279">
                  <c:v>5.7135373284427226E-18</c:v>
                </c:pt>
                <c:pt idx="280">
                  <c:v>3.3783221395210624E-18</c:v>
                </c:pt>
                <c:pt idx="281">
                  <c:v>1.9869890512763678E-18</c:v>
                </c:pt>
                <c:pt idx="282">
                  <c:v>1.1624496717043111E-18</c:v>
                </c:pt>
                <c:pt idx="283">
                  <c:v>6.7643009468440691E-19</c:v>
                </c:pt>
                <c:pt idx="284">
                  <c:v>3.9149617933190705E-19</c:v>
                </c:pt>
                <c:pt idx="285">
                  <c:v>2.2535837790245117E-19</c:v>
                </c:pt>
                <c:pt idx="286">
                  <c:v>1.2901706284140023E-19</c:v>
                </c:pt>
                <c:pt idx="287">
                  <c:v>7.3457053961415389E-20</c:v>
                </c:pt>
                <c:pt idx="288">
                  <c:v>4.1592822040217693E-20</c:v>
                </c:pt>
                <c:pt idx="289">
                  <c:v>2.3420025689982903E-20</c:v>
                </c:pt>
                <c:pt idx="290">
                  <c:v>1.3113722173806835E-20</c:v>
                </c:pt>
                <c:pt idx="291">
                  <c:v>7.3016282432109475E-21</c:v>
                </c:pt>
                <c:pt idx="292">
                  <c:v>4.0425373440229231E-21</c:v>
                </c:pt>
                <c:pt idx="293">
                  <c:v>2.2254321908597294E-21</c:v>
                </c:pt>
                <c:pt idx="294">
                  <c:v>1.2181087777725208E-21</c:v>
                </c:pt>
                <c:pt idx="295">
                  <c:v>6.6290989584096773E-22</c:v>
                </c:pt>
                <c:pt idx="296">
                  <c:v>3.5867817913698413E-22</c:v>
                </c:pt>
                <c:pt idx="297">
                  <c:v>1.9294018881283944E-22</c:v>
                </c:pt>
                <c:pt idx="298">
                  <c:v>1.0317939002654045E-22</c:v>
                </c:pt>
                <c:pt idx="299">
                  <c:v>5.4853066847486399E-23</c:v>
                </c:pt>
                <c:pt idx="300">
                  <c:v>2.8988899049758823E-23</c:v>
                </c:pt>
                <c:pt idx="301">
                  <c:v>1.5228968552287579E-23</c:v>
                </c:pt>
                <c:pt idx="302">
                  <c:v>7.9524745908718593E-24</c:v>
                </c:pt>
                <c:pt idx="303">
                  <c:v>4.127738315394595E-24</c:v>
                </c:pt>
                <c:pt idx="304">
                  <c:v>2.1295364852571855E-24</c:v>
                </c:pt>
                <c:pt idx="305">
                  <c:v>1.0919582487764216E-24</c:v>
                </c:pt>
                <c:pt idx="306">
                  <c:v>5.5649327525952603E-25</c:v>
                </c:pt>
                <c:pt idx="307">
                  <c:v>2.8185881941126064E-25</c:v>
                </c:pt>
                <c:pt idx="308">
                  <c:v>1.4187504114942496E-25</c:v>
                </c:pt>
                <c:pt idx="309">
                  <c:v>7.0968862130108394E-26</c:v>
                </c:pt>
                <c:pt idx="310">
                  <c:v>3.5277834692161738E-26</c:v>
                </c:pt>
                <c:pt idx="311">
                  <c:v>1.7425809680349325E-26</c:v>
                </c:pt>
                <c:pt idx="312">
                  <c:v>8.5531417748908378E-27</c:v>
                </c:pt>
                <c:pt idx="313">
                  <c:v>4.1714273857506325E-27</c:v>
                </c:pt>
                <c:pt idx="314">
                  <c:v>2.0214110441448742E-27</c:v>
                </c:pt>
                <c:pt idx="315">
                  <c:v>9.7324030901813312E-28</c:v>
                </c:pt>
                <c:pt idx="316">
                  <c:v>4.6554920587698178E-28</c:v>
                </c:pt>
                <c:pt idx="317">
                  <c:v>2.2124611024636517E-28</c:v>
                </c:pt>
                <c:pt idx="318">
                  <c:v>1.0445631846581724E-28</c:v>
                </c:pt>
                <c:pt idx="319">
                  <c:v>4.8992232673471694E-29</c:v>
                </c:pt>
                <c:pt idx="320">
                  <c:v>2.2826408426142079E-29</c:v>
                </c:pt>
                <c:pt idx="321">
                  <c:v>1.056452863389224E-29</c:v>
                </c:pt>
                <c:pt idx="322">
                  <c:v>4.8567882551354473E-30</c:v>
                </c:pt>
                <c:pt idx="323">
                  <c:v>2.2177827288433334E-30</c:v>
                </c:pt>
                <c:pt idx="324">
                  <c:v>1.005874613549141E-30</c:v>
                </c:pt>
                <c:pt idx="325">
                  <c:v>4.5311446258108881E-31</c:v>
                </c:pt>
              </c:numCache>
            </c:numRef>
          </c:yVal>
          <c:smooth val="1"/>
        </c:ser>
        <c:ser>
          <c:idx val="6"/>
          <c:order val="6"/>
          <c:tx>
            <c:strRef>
              <c:f>'Simulation Scenarios'!$I$46</c:f>
              <c:strCache>
                <c:ptCount val="1"/>
                <c:pt idx="0">
                  <c:v>2nd Floor 0.4</c:v>
                </c:pt>
              </c:strCache>
            </c:strRef>
          </c:tx>
          <c:spPr>
            <a:ln>
              <a:solidFill>
                <a:schemeClr val="accent2">
                  <a:lumMod val="40000"/>
                  <a:lumOff val="60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Scenarios'!$I$47:$I$372</c:f>
              <c:numCache>
                <c:formatCode>General</c:formatCode>
                <c:ptCount val="326"/>
                <c:pt idx="0">
                  <c:v>2.7815638249195118E-7</c:v>
                </c:pt>
                <c:pt idx="1">
                  <c:v>1.750834462301234E-6</c:v>
                </c:pt>
                <c:pt idx="2">
                  <c:v>5.1357529187160322E-6</c:v>
                </c:pt>
                <c:pt idx="3">
                  <c:v>1.1020467882937368E-5</c:v>
                </c:pt>
                <c:pt idx="4">
                  <c:v>1.9925297520921206E-5</c:v>
                </c:pt>
                <c:pt idx="5">
                  <c:v>3.2326223323357957E-5</c:v>
                </c:pt>
                <c:pt idx="6">
                  <c:v>4.8666756515179241E-5</c:v>
                </c:pt>
                <c:pt idx="7">
                  <c:v>6.9365098391293523E-5</c:v>
                </c:pt>
                <c:pt idx="8">
                  <c:v>9.4818867383905775E-5</c:v>
                </c:pt>
                <c:pt idx="9">
                  <c:v>1.2540841007750126E-4</c:v>
                </c:pt>
                <c:pt idx="10">
                  <c:v>1.614992176046105E-4</c:v>
                </c:pt>
                <c:pt idx="11">
                  <c:v>2.0344374107160386E-4</c:v>
                </c:pt>
                <c:pt idx="12">
                  <c:v>2.5158278331549648E-4</c:v>
                </c:pt>
                <c:pt idx="13">
                  <c:v>3.0624657997346621E-4</c:v>
                </c:pt>
                <c:pt idx="14">
                  <c:v>3.6775564503010392E-4</c:v>
                </c:pt>
                <c:pt idx="15">
                  <c:v>4.3642143264469566E-4</c:v>
                </c:pt>
                <c:pt idx="16">
                  <c:v>5.1254685202846374E-4</c:v>
                </c:pt>
                <c:pt idx="17">
                  <c:v>5.9642666213482771E-4</c:v>
                </c:pt>
                <c:pt idx="18">
                  <c:v>6.88347766069733E-4</c:v>
                </c:pt>
                <c:pt idx="19">
                  <c:v>7.8858942031486627E-4</c:v>
                </c:pt>
                <c:pt idx="20">
                  <c:v>8.9742337040379688E-4</c:v>
                </c:pt>
                <c:pt idx="21">
                  <c:v>1.0151139221693272E-3</c:v>
                </c:pt>
                <c:pt idx="22">
                  <c:v>1.1419179558095215E-3</c:v>
                </c:pt>
                <c:pt idx="23">
                  <c:v>1.2780848886134503E-3</c:v>
                </c:pt>
                <c:pt idx="24">
                  <c:v>1.423856591118579E-3</c:v>
                </c:pt>
                <c:pt idx="25">
                  <c:v>1.5794672606517632E-3</c:v>
                </c:pt>
                <c:pt idx="26">
                  <c:v>1.7451432555726566E-3</c:v>
                </c:pt>
                <c:pt idx="27">
                  <c:v>1.921102893047302E-3</c:v>
                </c:pt>
                <c:pt idx="28">
                  <c:v>2.107556212798233E-3</c:v>
                </c:pt>
                <c:pt idx="29">
                  <c:v>2.3047047089814615E-3</c:v>
                </c:pt>
                <c:pt idx="30">
                  <c:v>2.512741032112473E-3</c:v>
                </c:pt>
                <c:pt idx="31">
                  <c:v>2.7318486627890479E-3</c:v>
                </c:pt>
                <c:pt idx="32">
                  <c:v>2.9622015588282131E-3</c:v>
                </c:pt>
                <c:pt idx="33">
                  <c:v>3.2039637773397991E-3</c:v>
                </c:pt>
                <c:pt idx="34">
                  <c:v>3.4572890731937064E-3</c:v>
                </c:pt>
                <c:pt idx="35">
                  <c:v>3.7223204752972667E-3</c:v>
                </c:pt>
                <c:pt idx="36">
                  <c:v>3.9991898420790022E-3</c:v>
                </c:pt>
                <c:pt idx="37">
                  <c:v>4.2880173975724965E-3</c:v>
                </c:pt>
                <c:pt idx="38">
                  <c:v>4.5889112495067297E-3</c:v>
                </c:pt>
                <c:pt idx="39">
                  <c:v>4.9019668908343479E-3</c:v>
                </c:pt>
                <c:pt idx="40">
                  <c:v>5.2272666861661286E-3</c:v>
                </c:pt>
                <c:pt idx="41">
                  <c:v>5.5648793446259094E-3</c:v>
                </c:pt>
                <c:pt idx="42">
                  <c:v>5.9148593806948981E-3</c:v>
                </c:pt>
                <c:pt idx="43">
                  <c:v>6.2772465646761706E-3</c:v>
                </c:pt>
                <c:pt idx="44">
                  <c:v>6.6520653644782449E-3</c:v>
                </c:pt>
                <c:pt idx="45">
                  <c:v>7.0393243804902812E-3</c:v>
                </c:pt>
                <c:pt idx="46">
                  <c:v>7.4390157753994228E-3</c:v>
                </c:pt>
                <c:pt idx="47">
                  <c:v>7.8511147008827799E-3</c:v>
                </c:pt>
                <c:pt idx="48">
                  <c:v>8.2755787231913649E-3</c:v>
                </c:pt>
                <c:pt idx="49">
                  <c:v>8.7123472497305614E-3</c:v>
                </c:pt>
                <c:pt idx="50">
                  <c:v>9.1613409588303454E-3</c:v>
                </c:pt>
                <c:pt idx="51">
                  <c:v>9.6224612349882707E-3</c:v>
                </c:pt>
                <c:pt idx="52">
                  <c:v>1.0095589611957686E-2</c:v>
                </c:pt>
                <c:pt idx="53">
                  <c:v>1.0580587226143218E-2</c:v>
                </c:pt>
                <c:pt idx="54">
                  <c:v>1.1077294282852874E-2</c:v>
                </c:pt>
                <c:pt idx="55">
                  <c:v>1.1585529538042434E-2</c:v>
                </c:pt>
                <c:pt idx="56">
                  <c:v>1.2105089798270035E-2</c:v>
                </c:pt>
                <c:pt idx="57">
                  <c:v>1.2635749441658475E-2</c:v>
                </c:pt>
                <c:pt idx="58">
                  <c:v>1.3177259962737539E-2</c:v>
                </c:pt>
                <c:pt idx="59">
                  <c:v>1.372934954410765E-2</c:v>
                </c:pt>
                <c:pt idx="60">
                  <c:v>1.4291722657929884E-2</c:v>
                </c:pt>
                <c:pt idx="61">
                  <c:v>1.4864059700303378E-2</c:v>
                </c:pt>
                <c:pt idx="62">
                  <c:v>1.5446016661639498E-2</c:v>
                </c:pt>
                <c:pt idx="63">
                  <c:v>1.6037224836182151E-2</c:v>
                </c:pt>
                <c:pt idx="64">
                  <c:v>1.6637290573852513E-2</c:v>
                </c:pt>
                <c:pt idx="65">
                  <c:v>1.7245795077616914E-2</c:v>
                </c:pt>
                <c:pt idx="66">
                  <c:v>1.7862294249583428E-2</c:v>
                </c:pt>
                <c:pt idx="67">
                  <c:v>1.8486318589028397E-2</c:v>
                </c:pt>
                <c:pt idx="68">
                  <c:v>1.9117373145536416E-2</c:v>
                </c:pt>
                <c:pt idx="69">
                  <c:v>1.9754937530404429E-2</c:v>
                </c:pt>
                <c:pt idx="70">
                  <c:v>2.0398465989414149E-2</c:v>
                </c:pt>
                <c:pt idx="71">
                  <c:v>2.104738754001324E-2</c:v>
                </c:pt>
                <c:pt idx="72">
                  <c:v>2.1701106175866333E-2</c:v>
                </c:pt>
                <c:pt idx="73">
                  <c:v>2.2359001141639689E-2</c:v>
                </c:pt>
                <c:pt idx="74">
                  <c:v>2.3020427280767242E-2</c:v>
                </c:pt>
                <c:pt idx="75">
                  <c:v>2.3684715458813021E-2</c:v>
                </c:pt>
                <c:pt idx="76">
                  <c:v>2.4351173064889587E-2</c:v>
                </c:pt>
                <c:pt idx="77">
                  <c:v>2.5019084593420213E-2</c:v>
                </c:pt>
                <c:pt idx="78">
                  <c:v>2.5687712308337985E-2</c:v>
                </c:pt>
                <c:pt idx="79">
                  <c:v>2.6356296991601021E-2</c:v>
                </c:pt>
                <c:pt idx="80">
                  <c:v>2.7024058777667448E-2</c:v>
                </c:pt>
                <c:pt idx="81">
                  <c:v>2.7690198075317769E-2</c:v>
                </c:pt>
                <c:pt idx="82">
                  <c:v>2.8353896577935758E-2</c:v>
                </c:pt>
                <c:pt idx="83">
                  <c:v>2.9014318363059888E-2</c:v>
                </c:pt>
                <c:pt idx="84">
                  <c:v>2.9670611081699869E-2</c:v>
                </c:pt>
                <c:pt idx="85">
                  <c:v>3.0321907237573845E-2</c:v>
                </c:pt>
                <c:pt idx="86">
                  <c:v>3.0967325556064008E-2</c:v>
                </c:pt>
                <c:pt idx="87">
                  <c:v>3.1605972442311003E-2</c:v>
                </c:pt>
                <c:pt idx="88">
                  <c:v>3.2236943527472965E-2</c:v>
                </c:pt>
                <c:pt idx="89">
                  <c:v>3.2859325301764102E-2</c:v>
                </c:pt>
                <c:pt idx="90">
                  <c:v>3.3472196832459077E-2</c:v>
                </c:pt>
                <c:pt idx="91">
                  <c:v>3.407463156460961E-2</c:v>
                </c:pt>
                <c:pt idx="92">
                  <c:v>3.4665699201764905E-2</c:v>
                </c:pt>
                <c:pt idx="93">
                  <c:v>3.5244467663523918E-2</c:v>
                </c:pt>
                <c:pt idx="94">
                  <c:v>3.5810005116273233E-2</c:v>
                </c:pt>
                <c:pt idx="95">
                  <c:v>3.6361382072985698E-2</c:v>
                </c:pt>
                <c:pt idx="96">
                  <c:v>3.6897673557469444E-2</c:v>
                </c:pt>
                <c:pt idx="97">
                  <c:v>3.7417961327973669E-2</c:v>
                </c:pt>
                <c:pt idx="98">
                  <c:v>3.7921336154569607E-2</c:v>
                </c:pt>
                <c:pt idx="99">
                  <c:v>3.8406900144248107E-2</c:v>
                </c:pt>
                <c:pt idx="100">
                  <c:v>3.8873769107197996E-2</c:v>
                </c:pt>
                <c:pt idx="101">
                  <c:v>3.9321074957267547E-2</c:v>
                </c:pt>
                <c:pt idx="102">
                  <c:v>3.9747968139159651E-2</c:v>
                </c:pt>
                <c:pt idx="103">
                  <c:v>4.0153620074477883E-2</c:v>
                </c:pt>
                <c:pt idx="104">
                  <c:v>4.0537225618325394E-2</c:v>
                </c:pt>
                <c:pt idx="105">
                  <c:v>4.0898005517769509E-2</c:v>
                </c:pt>
                <c:pt idx="106">
                  <c:v>4.123520886311996E-2</c:v>
                </c:pt>
                <c:pt idx="107">
                  <c:v>4.154811552263641E-2</c:v>
                </c:pt>
                <c:pt idx="108">
                  <c:v>4.1836038550982245E-2</c:v>
                </c:pt>
                <c:pt idx="109">
                  <c:v>4.2098326561480402E-2</c:v>
                </c:pt>
                <c:pt idx="110">
                  <c:v>4.2334366052006821E-2</c:v>
                </c:pt>
                <c:pt idx="111">
                  <c:v>4.2543583674182324E-2</c:v>
                </c:pt>
                <c:pt idx="112">
                  <c:v>4.2725448435395136E-2</c:v>
                </c:pt>
                <c:pt idx="113">
                  <c:v>4.2879473823109915E-2</c:v>
                </c:pt>
                <c:pt idx="114">
                  <c:v>4.3005219840895711E-2</c:v>
                </c:pt>
                <c:pt idx="115">
                  <c:v>4.3102294945637921E-2</c:v>
                </c:pt>
                <c:pt idx="116">
                  <c:v>4.3170357875490784E-2</c:v>
                </c:pt>
                <c:pt idx="117">
                  <c:v>4.3209119358280132E-2</c:v>
                </c:pt>
                <c:pt idx="118">
                  <c:v>4.321834369027916E-2</c:v>
                </c:pt>
                <c:pt idx="119">
                  <c:v>4.3197850175560104E-2</c:v>
                </c:pt>
                <c:pt idx="120">
                  <c:v>4.314751441646688E-2</c:v>
                </c:pt>
                <c:pt idx="121">
                  <c:v>4.3067269446163334E-2</c:v>
                </c:pt>
                <c:pt idx="122">
                  <c:v>4.2957106694685672E-2</c:v>
                </c:pt>
                <c:pt idx="123">
                  <c:v>4.2817076780466347E-2</c:v>
                </c:pt>
                <c:pt idx="124">
                  <c:v>4.2647290119902009E-2</c:v>
                </c:pt>
                <c:pt idx="125">
                  <c:v>4.2447917348202531E-2</c:v>
                </c:pt>
                <c:pt idx="126">
                  <c:v>4.2219189545489248E-2</c:v>
                </c:pt>
                <c:pt idx="127">
                  <c:v>4.1961398262891678E-2</c:v>
                </c:pt>
                <c:pt idx="128">
                  <c:v>4.167489534424134E-2</c:v>
                </c:pt>
                <c:pt idx="129">
                  <c:v>4.1360092539847557E-2</c:v>
                </c:pt>
                <c:pt idx="130">
                  <c:v>4.1017460909789284E-2</c:v>
                </c:pt>
                <c:pt idx="131">
                  <c:v>4.0647530015139259E-2</c:v>
                </c:pt>
                <c:pt idx="132">
                  <c:v>4.0250886896562067E-2</c:v>
                </c:pt>
                <c:pt idx="133">
                  <c:v>3.9828174840786018E-2</c:v>
                </c:pt>
                <c:pt idx="134">
                  <c:v>3.9380091936532302E-2</c:v>
                </c:pt>
                <c:pt idx="135">
                  <c:v>3.8907389422589117E-2</c:v>
                </c:pt>
                <c:pt idx="136">
                  <c:v>3.8410869831837918E-2</c:v>
                </c:pt>
                <c:pt idx="137">
                  <c:v>3.7891384936162884E-2</c:v>
                </c:pt>
                <c:pt idx="138">
                  <c:v>3.7349833498296812E-2</c:v>
                </c:pt>
                <c:pt idx="139">
                  <c:v>3.6787158837772865E-2</c:v>
                </c:pt>
                <c:pt idx="140">
                  <c:v>3.6204346219246716E-2</c:v>
                </c:pt>
                <c:pt idx="141">
                  <c:v>3.5602420072526918E-2</c:v>
                </c:pt>
                <c:pt idx="142">
                  <c:v>3.4982441054688743E-2</c:v>
                </c:pt>
                <c:pt idx="143">
                  <c:v>3.4345502965645341E-2</c:v>
                </c:pt>
                <c:pt idx="144">
                  <c:v>3.3692729529494585E-2</c:v>
                </c:pt>
                <c:pt idx="145">
                  <c:v>3.3025271054853395E-2</c:v>
                </c:pt>
                <c:pt idx="146">
                  <c:v>3.2344300988212657E-2</c:v>
                </c:pt>
                <c:pt idx="147">
                  <c:v>3.1651012375099076E-2</c:v>
                </c:pt>
                <c:pt idx="148">
                  <c:v>3.0946614244502318E-2</c:v>
                </c:pt>
                <c:pt idx="149">
                  <c:v>3.0232327932610582E-2</c:v>
                </c:pt>
                <c:pt idx="150">
                  <c:v>2.9509383362392325E-2</c:v>
                </c:pt>
                <c:pt idx="151">
                  <c:v>2.8779015295957007E-2</c:v>
                </c:pt>
                <c:pt idx="152">
                  <c:v>2.8042459576920687E-2</c:v>
                </c:pt>
                <c:pt idx="153">
                  <c:v>2.7300949380188927E-2</c:v>
                </c:pt>
                <c:pt idx="154">
                  <c:v>2.6555711486648238E-2</c:v>
                </c:pt>
                <c:pt idx="155">
                  <c:v>2.5807962600219989E-2</c:v>
                </c:pt>
                <c:pt idx="156">
                  <c:v>2.5058905724584069E-2</c:v>
                </c:pt>
                <c:pt idx="157">
                  <c:v>2.4309726616616751E-2</c:v>
                </c:pt>
                <c:pt idx="158">
                  <c:v>2.3561590333211035E-2</c:v>
                </c:pt>
                <c:pt idx="159">
                  <c:v>2.2815637887659643E-2</c:v>
                </c:pt>
                <c:pt idx="160">
                  <c:v>2.2072983031183709E-2</c:v>
                </c:pt>
                <c:pt idx="161">
                  <c:v>2.1334709174483463E-2</c:v>
                </c:pt>
                <c:pt idx="162">
                  <c:v>2.0601866463383536E-2</c:v>
                </c:pt>
                <c:pt idx="163">
                  <c:v>1.9875469021739117E-2</c:v>
                </c:pt>
                <c:pt idx="164">
                  <c:v>1.9156492373776444E-2</c:v>
                </c:pt>
                <c:pt idx="165">
                  <c:v>1.8445871056961976E-2</c:v>
                </c:pt>
                <c:pt idx="166">
                  <c:v>1.7744496435340665E-2</c:v>
                </c:pt>
                <c:pt idx="167">
                  <c:v>1.7053214722061973E-2</c:v>
                </c:pt>
                <c:pt idx="168">
                  <c:v>1.6372825218533275E-2</c:v>
                </c:pt>
                <c:pt idx="169">
                  <c:v>1.5704078776309981E-2</c:v>
                </c:pt>
                <c:pt idx="170">
                  <c:v>1.5047676486468481E-2</c:v>
                </c:pt>
                <c:pt idx="171">
                  <c:v>1.4404268599812226E-2</c:v>
                </c:pt>
                <c:pt idx="172">
                  <c:v>1.3774453679852382E-2</c:v>
                </c:pt>
                <c:pt idx="173">
                  <c:v>1.315877798908955E-2</c:v>
                </c:pt>
                <c:pt idx="174">
                  <c:v>1.2557735107714588E-2</c:v>
                </c:pt>
                <c:pt idx="175">
                  <c:v>1.1971765782454865E-2</c:v>
                </c:pt>
                <c:pt idx="176">
                  <c:v>1.1401258001930247E-2</c:v>
                </c:pt>
                <c:pt idx="177">
                  <c:v>1.0846547293559038E-2</c:v>
                </c:pt>
                <c:pt idx="178">
                  <c:v>1.0307917235781951E-2</c:v>
                </c:pt>
                <c:pt idx="179">
                  <c:v>9.7856001781573537E-3</c:v>
                </c:pt>
                <c:pt idx="180">
                  <c:v>9.2797781607377571E-3</c:v>
                </c:pt>
                <c:pt idx="181">
                  <c:v>8.7905840230703743E-3</c:v>
                </c:pt>
                <c:pt idx="182">
                  <c:v>8.3181026921851781E-3</c:v>
                </c:pt>
                <c:pt idx="183">
                  <c:v>7.8623726380456071E-3</c:v>
                </c:pt>
                <c:pt idx="184">
                  <c:v>7.4233874841493621E-3</c:v>
                </c:pt>
                <c:pt idx="185">
                  <c:v>7.0010977602830027E-3</c:v>
                </c:pt>
                <c:pt idx="186">
                  <c:v>6.5954127838583334E-3</c:v>
                </c:pt>
                <c:pt idx="187">
                  <c:v>6.2062026557955065E-3</c:v>
                </c:pt>
                <c:pt idx="188">
                  <c:v>5.8333003565673204E-3</c:v>
                </c:pt>
                <c:pt idx="189">
                  <c:v>5.4765039277835693E-3</c:v>
                </c:pt>
                <c:pt idx="190">
                  <c:v>5.1355787245732747E-3</c:v>
                </c:pt>
                <c:pt idx="191">
                  <c:v>4.8102597240137863E-3</c:v>
                </c:pt>
                <c:pt idx="192">
                  <c:v>4.5002538749583853E-3</c:v>
                </c:pt>
                <c:pt idx="193">
                  <c:v>4.2052424748230018E-3</c:v>
                </c:pt>
                <c:pt idx="194">
                  <c:v>3.9248835592043578E-3</c:v>
                </c:pt>
                <c:pt idx="195">
                  <c:v>3.6588142906124072E-3</c:v>
                </c:pt>
                <c:pt idx="196">
                  <c:v>3.4066533330996563E-3</c:v>
                </c:pt>
                <c:pt idx="197">
                  <c:v>3.1680032001561126E-3</c:v>
                </c:pt>
                <c:pt idx="198">
                  <c:v>2.94245256390048E-3</c:v>
                </c:pt>
                <c:pt idx="199">
                  <c:v>2.7295785143296464E-3</c:v>
                </c:pt>
                <c:pt idx="200">
                  <c:v>2.5289487581796094E-3</c:v>
                </c:pt>
                <c:pt idx="201">
                  <c:v>2.3401237477938732E-3</c:v>
                </c:pt>
                <c:pt idx="202">
                  <c:v>2.162658731279939E-3</c:v>
                </c:pt>
                <c:pt idx="203">
                  <c:v>1.9961057161524956E-3</c:v>
                </c:pt>
                <c:pt idx="204">
                  <c:v>1.8400153396024611E-3</c:v>
                </c:pt>
                <c:pt idx="205">
                  <c:v>1.6939386394866146E-3</c:v>
                </c:pt>
                <c:pt idx="206">
                  <c:v>1.5574287210924145E-3</c:v>
                </c:pt>
                <c:pt idx="207">
                  <c:v>1.4300423156891383E-3</c:v>
                </c:pt>
                <c:pt idx="208">
                  <c:v>1.3113412278204315E-3</c:v>
                </c:pt>
                <c:pt idx="209">
                  <c:v>1.2008936692168323E-3</c:v>
                </c:pt>
                <c:pt idx="210">
                  <c:v>1.0982754781028339E-3</c:v>
                </c:pt>
                <c:pt idx="211">
                  <c:v>1.0030712235337845E-3</c:v>
                </c:pt>
                <c:pt idx="212">
                  <c:v>9.1487519521786336E-4</c:v>
                </c:pt>
                <c:pt idx="213">
                  <c:v>8.3329228005160649E-4</c:v>
                </c:pt>
                <c:pt idx="214">
                  <c:v>7.5793872731896037E-4</c:v>
                </c:pt>
                <c:pt idx="215">
                  <c:v>6.8844280517015011E-4</c:v>
                </c:pt>
                <c:pt idx="216">
                  <c:v>6.2444535160365413E-4</c:v>
                </c:pt>
                <c:pt idx="217">
                  <c:v>5.6560022372034247E-4</c:v>
                </c:pt>
                <c:pt idx="218">
                  <c:v>5.1157464950137737E-4</c:v>
                </c:pt>
                <c:pt idx="219">
                  <c:v>4.6204948677973698E-4</c:v>
                </c:pt>
                <c:pt idx="220">
                  <c:v>4.1671939442910463E-4</c:v>
                </c:pt>
                <c:pt idx="221">
                  <c:v>3.752929210835754E-4</c:v>
                </c:pt>
                <c:pt idx="222">
                  <c:v>3.3749251692847675E-4</c:v>
                </c:pt>
                <c:pt idx="223">
                  <c:v>3.0305447426819799E-4</c:v>
                </c:pt>
                <c:pt idx="224">
                  <c:v>2.717288026834033E-4</c:v>
                </c:pt>
                <c:pt idx="225">
                  <c:v>2.4327904464041327E-4</c:v>
                </c:pt>
                <c:pt idx="226">
                  <c:v>2.1748203741279114E-4</c:v>
                </c:pt>
                <c:pt idx="227">
                  <c:v>1.9412762712299643E-4</c:v>
                </c:pt>
                <c:pt idx="228">
                  <c:v>1.7301834061430303E-4</c:v>
                </c:pt>
                <c:pt idx="229">
                  <c:v>1.5396902072393475E-4</c:v>
                </c:pt>
                <c:pt idx="230">
                  <c:v>1.368064303521124E-4</c:v>
                </c:pt>
                <c:pt idx="231">
                  <c:v>1.2136883051267489E-4</c:v>
                </c:pt>
                <c:pt idx="232">
                  <c:v>1.0750553731369677E-4</c:v>
                </c:pt>
                <c:pt idx="233">
                  <c:v>9.5076462555510261E-5</c:v>
                </c:pt>
                <c:pt idx="234">
                  <c:v>8.3951642353136119E-5</c:v>
                </c:pt>
                <c:pt idx="235">
                  <c:v>7.4010757894724685E-5</c:v>
                </c:pt>
                <c:pt idx="236">
                  <c:v>6.5142652141200817E-5</c:v>
                </c:pt>
                <c:pt idx="237">
                  <c:v>5.7244845958987075E-5</c:v>
                </c:pt>
                <c:pt idx="238">
                  <c:v>5.022305686103965E-5</c:v>
                </c:pt>
                <c:pt idx="239">
                  <c:v>4.3990723214991994E-5</c:v>
                </c:pt>
                <c:pt idx="240">
                  <c:v>3.8468536464115479E-5</c:v>
                </c:pt>
                <c:pt idx="241">
                  <c:v>3.3583983599906696E-5</c:v>
                </c:pt>
                <c:pt idx="242">
                  <c:v>2.9270901827005437E-5</c:v>
                </c:pt>
                <c:pt idx="243">
                  <c:v>2.5469047074023112E-5</c:v>
                </c:pt>
                <c:pt idx="244">
                  <c:v>2.2123677729637633E-5</c:v>
                </c:pt>
                <c:pt idx="245">
                  <c:v>1.9185154723614187E-5</c:v>
                </c:pt>
                <c:pt idx="246">
                  <c:v>1.6608558828459386E-5</c:v>
                </c:pt>
                <c:pt idx="247">
                  <c:v>1.4353325830252786E-5</c:v>
                </c:pt>
                <c:pt idx="248">
                  <c:v>1.2382900007474286E-5</c:v>
                </c:pt>
                <c:pt idx="249">
                  <c:v>1.0664406164801656E-5</c:v>
                </c:pt>
                <c:pt idx="250">
                  <c:v>9.1683402950632438E-6</c:v>
                </c:pt>
                <c:pt idx="251">
                  <c:v>7.8682787867370682E-6</c:v>
                </c:pt>
                <c:pt idx="252">
                  <c:v>6.7406059563385789E-6</c:v>
                </c:pt>
                <c:pt idx="253">
                  <c:v>5.7642595642877687E-6</c:v>
                </c:pt>
                <c:pt idx="254">
                  <c:v>4.9204938687956298E-6</c:v>
                </c:pt>
                <c:pt idx="255">
                  <c:v>4.1926596842279429E-6</c:v>
                </c:pt>
                <c:pt idx="256">
                  <c:v>3.5660008374430823E-6</c:v>
                </c:pt>
                <c:pt idx="257">
                  <c:v>3.027466356831734E-6</c:v>
                </c:pt>
                <c:pt idx="258">
                  <c:v>2.5655376832070299E-6</c:v>
                </c:pt>
                <c:pt idx="259">
                  <c:v>2.1700701582605022E-6</c:v>
                </c:pt>
                <c:pt idx="260">
                  <c:v>1.8321480239403184E-6</c:v>
                </c:pt>
                <c:pt idx="261">
                  <c:v>1.5439521537413253E-6</c:v>
                </c:pt>
                <c:pt idx="262">
                  <c:v>1.2986397334425999E-6</c:v>
                </c:pt>
                <c:pt idx="263">
                  <c:v>1.0902351132378369E-6</c:v>
                </c:pt>
                <c:pt idx="264">
                  <c:v>9.1353106444225903E-7</c:v>
                </c:pt>
                <c:pt idx="265">
                  <c:v>7.6399969105398348E-7</c:v>
                </c:pt>
                <c:pt idx="266">
                  <c:v>6.3771226845620102E-7</c:v>
                </c:pt>
                <c:pt idx="267">
                  <c:v>5.3126730759870585E-7</c:v>
                </c:pt>
                <c:pt idx="268">
                  <c:v>4.4172617227524845E-7</c:v>
                </c:pt>
                <c:pt idx="269">
                  <c:v>3.6655560886849594E-7</c:v>
                </c:pt>
                <c:pt idx="270">
                  <c:v>3.035765814850269E-7</c:v>
                </c:pt>
                <c:pt idx="271">
                  <c:v>2.5091884013319508E-7</c:v>
                </c:pt>
                <c:pt idx="272">
                  <c:v>2.069806849613719E-7</c:v>
                </c:pt>
                <c:pt idx="273">
                  <c:v>1.7039342509146361E-7</c:v>
                </c:pt>
                <c:pt idx="274">
                  <c:v>1.3999006583676884E-7</c:v>
                </c:pt>
                <c:pt idx="275">
                  <c:v>1.1477779272889489E-7</c:v>
                </c:pt>
                <c:pt idx="276">
                  <c:v>9.3913854497959833E-8</c:v>
                </c:pt>
                <c:pt idx="277">
                  <c:v>7.6684479710476933E-8</c:v>
                </c:pt>
                <c:pt idx="278">
                  <c:v>6.2486492976120933E-8</c:v>
                </c:pt>
                <c:pt idx="279">
                  <c:v>5.081132634003138E-8</c:v>
                </c:pt>
                <c:pt idx="280">
                  <c:v>4.1231149573815977E-8</c:v>
                </c:pt>
                <c:pt idx="281">
                  <c:v>3.3386869495370471E-8</c:v>
                </c:pt>
                <c:pt idx="282">
                  <c:v>2.6977773146239324E-8</c:v>
                </c:pt>
                <c:pt idx="283">
                  <c:v>2.1752612624740666E-8</c:v>
                </c:pt>
                <c:pt idx="284">
                  <c:v>1.7501950626487267E-8</c:v>
                </c:pt>
                <c:pt idx="285">
                  <c:v>1.4051605314242507E-8</c:v>
                </c:pt>
                <c:pt idx="286">
                  <c:v>1.1257051075683535E-8</c:v>
                </c:pt>
                <c:pt idx="287">
                  <c:v>8.9986480931918175E-9</c:v>
                </c:pt>
                <c:pt idx="288">
                  <c:v>7.1775885169389311E-9</c:v>
                </c:pt>
                <c:pt idx="289">
                  <c:v>5.7124604815368106E-9</c:v>
                </c:pt>
                <c:pt idx="290">
                  <c:v>4.5363433226629309E-9</c:v>
                </c:pt>
                <c:pt idx="291">
                  <c:v>3.5943582217343164E-9</c:v>
                </c:pt>
                <c:pt idx="292">
                  <c:v>2.8416082234928016E-9</c:v>
                </c:pt>
                <c:pt idx="293">
                  <c:v>2.2414502226298314E-9</c:v>
                </c:pt>
                <c:pt idx="294">
                  <c:v>1.7640491891589462E-9</c:v>
                </c:pt>
                <c:pt idx="295">
                  <c:v>1.3851716834296485E-9</c:v>
                </c:pt>
                <c:pt idx="296">
                  <c:v>1.0851816824052671E-9</c:v>
                </c:pt>
                <c:pt idx="297">
                  <c:v>8.4820697708240039E-10</c:v>
                </c:pt>
                <c:pt idx="298">
                  <c:v>6.6144898027007564E-10</c:v>
                </c:pt>
                <c:pt idx="299">
                  <c:v>5.1461277323674014E-10</c:v>
                </c:pt>
                <c:pt idx="300">
                  <c:v>3.9943768296081884E-10</c:v>
                </c:pt>
                <c:pt idx="301">
                  <c:v>3.0931167794276395E-10</c:v>
                </c:pt>
                <c:pt idx="302">
                  <c:v>2.3895545392079507E-10</c:v>
                </c:pt>
                <c:pt idx="303">
                  <c:v>1.8416430075410922E-10</c:v>
                </c:pt>
                <c:pt idx="304">
                  <c:v>1.4159774295368611E-10</c:v>
                </c:pt>
                <c:pt idx="305">
                  <c:v>1.0860856920009415E-10</c:v>
                </c:pt>
                <c:pt idx="306">
                  <c:v>8.3104246872098831E-11</c:v>
                </c:pt>
                <c:pt idx="307">
                  <c:v>6.343488840507028E-11</c:v>
                </c:pt>
                <c:pt idx="308">
                  <c:v>4.8302925870328382E-11</c:v>
                </c:pt>
                <c:pt idx="309">
                  <c:v>3.6690483849359463E-11</c:v>
                </c:pt>
                <c:pt idx="310">
                  <c:v>2.7801140755961065E-11</c:v>
                </c:pt>
                <c:pt idx="311">
                  <c:v>2.1013354751021028E-11</c:v>
                </c:pt>
                <c:pt idx="312">
                  <c:v>1.5843319315748689E-11</c:v>
                </c:pt>
                <c:pt idx="313">
                  <c:v>1.191542017329309E-11</c:v>
                </c:pt>
                <c:pt idx="314">
                  <c:v>8.9388023483350651E-12</c:v>
                </c:pt>
                <c:pt idx="315">
                  <c:v>6.6888347262756751E-12</c:v>
                </c:pt>
                <c:pt idx="316">
                  <c:v>4.9924889475845915E-12</c:v>
                </c:pt>
                <c:pt idx="317">
                  <c:v>3.7168379021971958E-12</c:v>
                </c:pt>
                <c:pt idx="318">
                  <c:v>2.7600333244277229E-12</c:v>
                </c:pt>
                <c:pt idx="319">
                  <c:v>2.0442478360267383E-12</c:v>
                </c:pt>
                <c:pt idx="320">
                  <c:v>1.5101691440486115E-12</c:v>
                </c:pt>
                <c:pt idx="321">
                  <c:v>1.1127170917483383E-12</c:v>
                </c:pt>
                <c:pt idx="322">
                  <c:v>8.1772133673148715E-13</c:v>
                </c:pt>
                <c:pt idx="323">
                  <c:v>5.993514719522899E-13</c:v>
                </c:pt>
                <c:pt idx="324">
                  <c:v>4.3813480735024071E-13</c:v>
                </c:pt>
                <c:pt idx="325">
                  <c:v>3.1943177735444238E-13</c:v>
                </c:pt>
              </c:numCache>
            </c:numRef>
          </c:yVal>
          <c:smooth val="1"/>
        </c:ser>
        <c:ser>
          <c:idx val="7"/>
          <c:order val="7"/>
          <c:tx>
            <c:strRef>
              <c:f>'Simulation Scenarios'!$J$46</c:f>
              <c:strCache>
                <c:ptCount val="1"/>
                <c:pt idx="0">
                  <c:v>2nd Floor 0.6</c:v>
                </c:pt>
              </c:strCache>
            </c:strRef>
          </c:tx>
          <c:spPr>
            <a:ln>
              <a:solidFill>
                <a:schemeClr val="accent2">
                  <a:lumMod val="60000"/>
                  <a:lumOff val="40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Scenarios'!$J$47:$J$372</c:f>
              <c:numCache>
                <c:formatCode>General</c:formatCode>
                <c:ptCount val="326"/>
                <c:pt idx="0">
                  <c:v>3.0932057063880104E-7</c:v>
                </c:pt>
                <c:pt idx="1">
                  <c:v>1.9065879341997072E-6</c:v>
                </c:pt>
                <c:pt idx="2">
                  <c:v>5.5244380721967446E-6</c:v>
                </c:pt>
                <c:pt idx="3">
                  <c:v>1.1751791701868253E-5</c:v>
                </c:pt>
                <c:pt idx="4">
                  <c:v>2.1104604251349338E-5</c:v>
                </c:pt>
                <c:pt idx="5">
                  <c:v>3.4051203589854119E-5</c:v>
                </c:pt>
                <c:pt idx="6">
                  <c:v>5.1025309411972118E-5</c:v>
                </c:pt>
                <c:pt idx="7">
                  <c:v>7.2433847905807689E-5</c:v>
                </c:pt>
                <c:pt idx="8">
                  <c:v>9.866209554943826E-5</c:v>
                </c:pt>
                <c:pt idx="9">
                  <c:v>1.3007727934713826E-4</c:v>
                </c:pt>
                <c:pt idx="10">
                  <c:v>1.6703120866805958E-4</c:v>
                </c:pt>
                <c:pt idx="11">
                  <c:v>2.0986226135897096E-4</c:v>
                </c:pt>
                <c:pt idx="12">
                  <c:v>2.5889691834168237E-4</c:v>
                </c:pt>
                <c:pt idx="13">
                  <c:v>3.1445097012983896E-4</c:v>
                </c:pt>
                <c:pt idx="14">
                  <c:v>3.7683047720817064E-4</c:v>
                </c:pt>
                <c:pt idx="15">
                  <c:v>4.4633254064861325E-4</c:v>
                </c:pt>
                <c:pt idx="16">
                  <c:v>5.2324592292089822E-4</c:v>
                </c:pt>
                <c:pt idx="17">
                  <c:v>6.0785154794551727E-4</c:v>
                </c:pt>
                <c:pt idx="18">
                  <c:v>7.0042290197186278E-4</c:v>
                </c:pt>
                <c:pt idx="19">
                  <c:v>8.0122635162622156E-4</c:v>
                </c:pt>
                <c:pt idx="20">
                  <c:v>9.105213917177565E-4</c:v>
                </c:pt>
                <c:pt idx="21">
                  <c:v>1.0285608326448675E-3</c:v>
                </c:pt>
                <c:pt idx="22">
                  <c:v>1.1555909352035647E-3</c:v>
                </c:pt>
                <c:pt idx="23">
                  <c:v>1.2918514990603544E-3</c:v>
                </c:pt>
                <c:pt idx="24">
                  <c:v>1.4375759099762543E-3</c:v>
                </c:pt>
                <c:pt idx="25">
                  <c:v>1.5929911499600463E-3</c:v>
                </c:pt>
                <c:pt idx="26">
                  <c:v>1.7583177738201086E-3</c:v>
                </c:pt>
                <c:pt idx="27">
                  <c:v>1.9337698550264725E-3</c:v>
                </c:pt>
                <c:pt idx="28">
                  <c:v>2.1195549033531653E-3</c:v>
                </c:pt>
                <c:pt idx="29">
                  <c:v>2.3158737564189726E-3</c:v>
                </c:pt>
                <c:pt idx="30">
                  <c:v>2.5229204469635383E-3</c:v>
                </c:pt>
                <c:pt idx="31">
                  <c:v>2.7408820474702079E-3</c:v>
                </c:pt>
                <c:pt idx="32">
                  <c:v>2.9699384935662383E-3</c:v>
                </c:pt>
                <c:pt idx="33">
                  <c:v>3.2102623874863336E-3</c:v>
                </c:pt>
                <c:pt idx="34">
                  <c:v>3.4620187827701428E-3</c:v>
                </c:pt>
                <c:pt idx="35">
                  <c:v>3.7253649512732118E-3</c:v>
                </c:pt>
                <c:pt idx="36">
                  <c:v>4.0004501334998076E-3</c:v>
                </c:pt>
                <c:pt idx="37">
                  <c:v>4.2874152732115681E-3</c:v>
                </c:pt>
                <c:pt idx="38">
                  <c:v>4.5863927372256953E-3</c:v>
                </c:pt>
                <c:pt idx="39">
                  <c:v>4.8975060212878511E-3</c:v>
                </c:pt>
                <c:pt idx="40">
                  <c:v>5.2208694428868283E-3</c:v>
                </c:pt>
                <c:pt idx="41">
                  <c:v>5.5565878218684396E-3</c:v>
                </c:pt>
                <c:pt idx="42">
                  <c:v>5.9047561497040848E-3</c:v>
                </c:pt>
                <c:pt idx="43">
                  <c:v>6.2654592482740907E-3</c:v>
                </c:pt>
                <c:pt idx="44">
                  <c:v>6.6387714190359118E-3</c:v>
                </c:pt>
                <c:pt idx="45">
                  <c:v>7.0247560834627845E-3</c:v>
                </c:pt>
                <c:pt idx="46">
                  <c:v>7.4234654156575593E-3</c:v>
                </c:pt>
                <c:pt idx="47">
                  <c:v>7.8349399680700312E-3</c:v>
                </c:pt>
                <c:pt idx="48">
                  <c:v>8.2592082912724789E-3</c:v>
                </c:pt>
                <c:pt idx="49">
                  <c:v>8.6962865487777187E-3</c:v>
                </c:pt>
                <c:pt idx="50">
                  <c:v>9.1461781279158338E-3</c:v>
                </c:pt>
                <c:pt idx="51">
                  <c:v>9.6088732478197113E-3</c:v>
                </c:pt>
                <c:pt idx="52">
                  <c:v>1.0084348565605621E-2</c:v>
                </c:pt>
                <c:pt idx="53">
                  <c:v>1.0572566781871835E-2</c:v>
                </c:pt>
                <c:pt idx="54">
                  <c:v>1.1073476246677262E-2</c:v>
                </c:pt>
                <c:pt idx="55">
                  <c:v>1.1587010567200842E-2</c:v>
                </c:pt>
                <c:pt idx="56">
                  <c:v>1.211308821832232E-2</c:v>
                </c:pt>
                <c:pt idx="57">
                  <c:v>1.2651612157405272E-2</c:v>
                </c:pt>
                <c:pt idx="58">
                  <c:v>1.3202469444603066E-2</c:v>
                </c:pt>
                <c:pt idx="59">
                  <c:v>1.3765530870047889E-2</c:v>
                </c:pt>
                <c:pt idx="60">
                  <c:v>1.4340650589322629E-2</c:v>
                </c:pt>
                <c:pt idx="61">
                  <c:v>1.4927665768652839E-2</c:v>
                </c:pt>
                <c:pt idx="62">
                  <c:v>1.5526396241293398E-2</c:v>
                </c:pt>
                <c:pt idx="63">
                  <c:v>1.613664417661995E-2</c:v>
                </c:pt>
                <c:pt idx="64">
                  <c:v>1.6758193763468307E-2</c:v>
                </c:pt>
                <c:pt idx="65">
                  <c:v>1.7390810909297144E-2</c:v>
                </c:pt>
                <c:pt idx="66">
                  <c:v>1.8034242956777996E-2</c:v>
                </c:pt>
                <c:pt idx="67">
                  <c:v>1.8688218419442786E-2</c:v>
                </c:pt>
                <c:pt idx="68">
                  <c:v>1.9352446738042733E-2</c:v>
                </c:pt>
                <c:pt idx="69">
                  <c:v>2.0026618059291883E-2</c:v>
                </c:pt>
                <c:pt idx="70">
                  <c:v>2.0710403038684919E-2</c:v>
                </c:pt>
                <c:pt idx="71">
                  <c:v>2.1403452669090547E-2</c:v>
                </c:pt>
                <c:pt idx="72">
                  <c:v>2.2105398136830139E-2</c:v>
                </c:pt>
                <c:pt idx="73">
                  <c:v>2.281585070695304E-2</c:v>
                </c:pt>
                <c:pt idx="74">
                  <c:v>2.3534401639419264E-2</c:v>
                </c:pt>
                <c:pt idx="75">
                  <c:v>2.4260622137891614E-2</c:v>
                </c:pt>
                <c:pt idx="76">
                  <c:v>2.4994063332826451E-2</c:v>
                </c:pt>
                <c:pt idx="77">
                  <c:v>2.573425630053373E-2</c:v>
                </c:pt>
                <c:pt idx="78">
                  <c:v>2.6480712119850373E-2</c:v>
                </c:pt>
                <c:pt idx="79">
                  <c:v>2.7232921968040044E-2</c:v>
                </c:pt>
                <c:pt idx="80">
                  <c:v>2.7990357257492424E-2</c:v>
                </c:pt>
                <c:pt idx="81">
                  <c:v>2.87524698147495E-2</c:v>
                </c:pt>
                <c:pt idx="82">
                  <c:v>2.9518692103333379E-2</c:v>
                </c:pt>
                <c:pt idx="83">
                  <c:v>3.0288437491787258E-2</c:v>
                </c:pt>
                <c:pt idx="84">
                  <c:v>3.1061100568274644E-2</c:v>
                </c:pt>
                <c:pt idx="85">
                  <c:v>3.1836057503002169E-2</c:v>
                </c:pt>
                <c:pt idx="86">
                  <c:v>3.2612666459648554E-2</c:v>
                </c:pt>
                <c:pt idx="87">
                  <c:v>3.3390268056887232E-2</c:v>
                </c:pt>
                <c:pt idx="88">
                  <c:v>3.4168185880988106E-2</c:v>
                </c:pt>
                <c:pt idx="89">
                  <c:v>3.4945727050374957E-2</c:v>
                </c:pt>
                <c:pt idx="90">
                  <c:v>3.5722182832893482E-2</c:v>
                </c:pt>
                <c:pt idx="91">
                  <c:v>3.6496829316420065E-2</c:v>
                </c:pt>
                <c:pt idx="92">
                  <c:v>3.7268928133303063E-2</c:v>
                </c:pt>
                <c:pt idx="93">
                  <c:v>3.8037727238985491E-2</c:v>
                </c:pt>
                <c:pt idx="94">
                  <c:v>3.8802461745004277E-2</c:v>
                </c:pt>
                <c:pt idx="95">
                  <c:v>3.9562354806401336E-2</c:v>
                </c:pt>
                <c:pt idx="96">
                  <c:v>4.0316618563411538E-2</c:v>
                </c:pt>
                <c:pt idx="97">
                  <c:v>4.1064455137118858E-2</c:v>
                </c:pt>
                <c:pt idx="98">
                  <c:v>4.1805057678585091E-2</c:v>
                </c:pt>
                <c:pt idx="99">
                  <c:v>4.2537611470769211E-2</c:v>
                </c:pt>
                <c:pt idx="100">
                  <c:v>4.3261295082354413E-2</c:v>
                </c:pt>
                <c:pt idx="101">
                  <c:v>4.3975281572401013E-2</c:v>
                </c:pt>
                <c:pt idx="102">
                  <c:v>4.4678739744532327E-2</c:v>
                </c:pt>
                <c:pt idx="103">
                  <c:v>4.5370835449149556E-2</c:v>
                </c:pt>
                <c:pt idx="104">
                  <c:v>4.605073293195449E-2</c:v>
                </c:pt>
                <c:pt idx="105">
                  <c:v>4.6717596226838312E-2</c:v>
                </c:pt>
                <c:pt idx="106">
                  <c:v>4.7370590590971574E-2</c:v>
                </c:pt>
                <c:pt idx="107">
                  <c:v>4.8008883979707324E-2</c:v>
                </c:pt>
                <c:pt idx="108">
                  <c:v>4.8631648558682107E-2</c:v>
                </c:pt>
                <c:pt idx="109">
                  <c:v>4.9238062250275841E-2</c:v>
                </c:pt>
                <c:pt idx="110">
                  <c:v>4.9827310311366814E-2</c:v>
                </c:pt>
                <c:pt idx="111">
                  <c:v>5.039858693909547E-2</c:v>
                </c:pt>
                <c:pt idx="112">
                  <c:v>5.0951096901133572E-2</c:v>
                </c:pt>
                <c:pt idx="113">
                  <c:v>5.1484057186738486E-2</c:v>
                </c:pt>
                <c:pt idx="114">
                  <c:v>5.1996698674666296E-2</c:v>
                </c:pt>
                <c:pt idx="115">
                  <c:v>5.2488267813813279E-2</c:v>
                </c:pt>
                <c:pt idx="116">
                  <c:v>5.2958028312261249E-2</c:v>
                </c:pt>
                <c:pt idx="117">
                  <c:v>5.3405262830219159E-2</c:v>
                </c:pt>
                <c:pt idx="118">
                  <c:v>5.3829274672176464E-2</c:v>
                </c:pt>
                <c:pt idx="119">
                  <c:v>5.4229389473422276E-2</c:v>
                </c:pt>
                <c:pt idx="120">
                  <c:v>5.4604956875934613E-2</c:v>
                </c:pt>
                <c:pt idx="121">
                  <c:v>5.4955352188507389E-2</c:v>
                </c:pt>
                <c:pt idx="122">
                  <c:v>5.5279978025864755E-2</c:v>
                </c:pt>
                <c:pt idx="123">
                  <c:v>5.5578265921405752E-2</c:v>
                </c:pt>
                <c:pt idx="124">
                  <c:v>5.5849677908140584E-2</c:v>
                </c:pt>
                <c:pt idx="125">
                  <c:v>5.6093708062310059E-2</c:v>
                </c:pt>
                <c:pt idx="126">
                  <c:v>5.630988400413605E-2</c:v>
                </c:pt>
                <c:pt idx="127">
                  <c:v>5.6497768350122574E-2</c:v>
                </c:pt>
                <c:pt idx="128">
                  <c:v>5.6656960111328931E-2</c:v>
                </c:pt>
                <c:pt idx="129">
                  <c:v>5.6787096032050718E-2</c:v>
                </c:pt>
                <c:pt idx="130">
                  <c:v>5.6887851863393617E-2</c:v>
                </c:pt>
                <c:pt idx="131">
                  <c:v>5.6958943566290283E-2</c:v>
                </c:pt>
                <c:pt idx="132">
                  <c:v>5.7000128438605857E-2</c:v>
                </c:pt>
                <c:pt idx="133">
                  <c:v>5.7011206161097429E-2</c:v>
                </c:pt>
                <c:pt idx="134">
                  <c:v>5.6992019757137836E-2</c:v>
                </c:pt>
                <c:pt idx="135">
                  <c:v>5.6942456461286643E-2</c:v>
                </c:pt>
                <c:pt idx="136">
                  <c:v>5.6862448491990111E-2</c:v>
                </c:pt>
                <c:pt idx="137">
                  <c:v>5.6751973723917028E-2</c:v>
                </c:pt>
                <c:pt idx="138">
                  <c:v>5.6611056255688144E-2</c:v>
                </c:pt>
                <c:pt idx="139">
                  <c:v>5.6439766869035943E-2</c:v>
                </c:pt>
                <c:pt idx="140">
                  <c:v>5.6238223375732671E-2</c:v>
                </c:pt>
                <c:pt idx="141">
                  <c:v>5.6006590848954395E-2</c:v>
                </c:pt>
                <c:pt idx="142">
                  <c:v>5.5745081736099107E-2</c:v>
                </c:pt>
                <c:pt idx="143">
                  <c:v>5.5453955850454054E-2</c:v>
                </c:pt>
                <c:pt idx="144">
                  <c:v>5.5133520239501792E-2</c:v>
                </c:pt>
                <c:pt idx="145">
                  <c:v>5.4784128928075972E-2</c:v>
                </c:pt>
                <c:pt idx="146">
                  <c:v>5.4406182535010346E-2</c:v>
                </c:pt>
                <c:pt idx="147">
                  <c:v>5.4000127762383353E-2</c:v>
                </c:pt>
                <c:pt idx="148">
                  <c:v>5.3566456756926964E-2</c:v>
                </c:pt>
                <c:pt idx="149">
                  <c:v>5.3105706343654864E-2</c:v>
                </c:pt>
                <c:pt idx="150">
                  <c:v>5.2618457132260051E-2</c:v>
                </c:pt>
                <c:pt idx="151">
                  <c:v>5.2105332497335954E-2</c:v>
                </c:pt>
                <c:pt idx="152">
                  <c:v>5.1566997433989133E-2</c:v>
                </c:pt>
                <c:pt idx="153">
                  <c:v>5.1004157290926014E-2</c:v>
                </c:pt>
                <c:pt idx="154">
                  <c:v>5.0417556383616259E-2</c:v>
                </c:pt>
                <c:pt idx="155">
                  <c:v>4.9807976490654403E-2</c:v>
                </c:pt>
                <c:pt idx="156">
                  <c:v>4.9176235236951811E-2</c:v>
                </c:pt>
                <c:pt idx="157">
                  <c:v>4.8523184367904044E-2</c:v>
                </c:pt>
                <c:pt idx="158">
                  <c:v>4.7849707919175526E-2</c:v>
                </c:pt>
                <c:pt idx="159">
                  <c:v>4.7156720287229045E-2</c:v>
                </c:pt>
                <c:pt idx="160">
                  <c:v>4.6445164206203954E-2</c:v>
                </c:pt>
                <c:pt idx="161">
                  <c:v>4.5716008637196638E-2</c:v>
                </c:pt>
                <c:pt idx="162">
                  <c:v>4.4970246576433566E-2</c:v>
                </c:pt>
                <c:pt idx="163">
                  <c:v>4.4208892789237765E-2</c:v>
                </c:pt>
                <c:pt idx="164">
                  <c:v>4.3432981477071142E-2</c:v>
                </c:pt>
                <c:pt idx="165">
                  <c:v>4.2643563885293376E-2</c:v>
                </c:pt>
                <c:pt idx="166">
                  <c:v>4.1841705859599745E-2</c:v>
                </c:pt>
                <c:pt idx="167">
                  <c:v>4.1028485359393754E-2</c:v>
                </c:pt>
                <c:pt idx="168">
                  <c:v>4.0204989936601286E-2</c:v>
                </c:pt>
                <c:pt idx="169">
                  <c:v>3.9372314188652328E-2</c:v>
                </c:pt>
                <c:pt idx="170">
                  <c:v>3.853155719453271E-2</c:v>
                </c:pt>
                <c:pt idx="171">
                  <c:v>3.7683819942943259E-2</c:v>
                </c:pt>
                <c:pt idx="172">
                  <c:v>3.6830202761695859E-2</c:v>
                </c:pt>
                <c:pt idx="173">
                  <c:v>3.5971802757527344E-2</c:v>
                </c:pt>
                <c:pt idx="174">
                  <c:v>3.5109711275512226E-2</c:v>
                </c:pt>
                <c:pt idx="175">
                  <c:v>3.4245011387216612E-2</c:v>
                </c:pt>
                <c:pt idx="176">
                  <c:v>3.3378775416647549E-2</c:v>
                </c:pt>
                <c:pt idx="177">
                  <c:v>3.2512062512917474E-2</c:v>
                </c:pt>
                <c:pt idx="178">
                  <c:v>3.1645916278366451E-2</c:v>
                </c:pt>
                <c:pt idx="179">
                  <c:v>3.0781362460658979E-2</c:v>
                </c:pt>
                <c:pt idx="180">
                  <c:v>2.9919406717106339E-2</c:v>
                </c:pt>
                <c:pt idx="181">
                  <c:v>2.9061032459150569E-2</c:v>
                </c:pt>
                <c:pt idx="182">
                  <c:v>2.8207198784596745E-2</c:v>
                </c:pt>
                <c:pt idx="183">
                  <c:v>2.7358838504785297E-2</c:v>
                </c:pt>
                <c:pt idx="184">
                  <c:v>2.6516856273464933E-2</c:v>
                </c:pt>
                <c:pt idx="185">
                  <c:v>2.5682126823661972E-2</c:v>
                </c:pt>
                <c:pt idx="186">
                  <c:v>2.4855493318340628E-2</c:v>
                </c:pt>
                <c:pt idx="187">
                  <c:v>2.4037765820119898E-2</c:v>
                </c:pt>
                <c:pt idx="188">
                  <c:v>2.3229719884755567E-2</c:v>
                </c:pt>
                <c:pt idx="189">
                  <c:v>2.2432095282514119E-2</c:v>
                </c:pt>
                <c:pt idx="190">
                  <c:v>2.1645594850965084E-2</c:v>
                </c:pt>
                <c:pt idx="191">
                  <c:v>2.0870883482097296E-2</c:v>
                </c:pt>
                <c:pt idx="192">
                  <c:v>2.0108587246035082E-2</c:v>
                </c:pt>
                <c:pt idx="193">
                  <c:v>1.93592926529873E-2</c:v>
                </c:pt>
                <c:pt idx="194">
                  <c:v>1.862354605441429E-2</c:v>
                </c:pt>
                <c:pt idx="195">
                  <c:v>1.7901853183751339E-2</c:v>
                </c:pt>
                <c:pt idx="196">
                  <c:v>1.7194678836378208E-2</c:v>
                </c:pt>
                <c:pt idx="197">
                  <c:v>1.6502446687885117E-2</c:v>
                </c:pt>
                <c:pt idx="198">
                  <c:v>1.5825539249055331E-2</c:v>
                </c:pt>
                <c:pt idx="199">
                  <c:v>1.5164297955368389E-2</c:v>
                </c:pt>
                <c:pt idx="200">
                  <c:v>1.451902338822896E-2</c:v>
                </c:pt>
                <c:pt idx="201">
                  <c:v>1.3889975624549791E-2</c:v>
                </c:pt>
                <c:pt idx="202">
                  <c:v>1.3277374710765013E-2</c:v>
                </c:pt>
                <c:pt idx="203">
                  <c:v>1.2681401256825691E-2</c:v>
                </c:pt>
                <c:pt idx="204">
                  <c:v>1.2102197145235791E-2</c:v>
                </c:pt>
                <c:pt idx="205">
                  <c:v>1.1539866349728669E-2</c:v>
                </c:pt>
                <c:pt idx="206">
                  <c:v>1.0994475857761121E-2</c:v>
                </c:pt>
                <c:pt idx="207">
                  <c:v>1.046605669061716E-2</c:v>
                </c:pt>
                <c:pt idx="208">
                  <c:v>9.9546050145722688E-3</c:v>
                </c:pt>
                <c:pt idx="209">
                  <c:v>9.4600833362665591E-3</c:v>
                </c:pt>
                <c:pt idx="210">
                  <c:v>8.9824217751791301E-3</c:v>
                </c:pt>
                <c:pt idx="211">
                  <c:v>8.5215194058834067E-3</c:v>
                </c:pt>
                <c:pt idx="212">
                  <c:v>8.0772456625967277E-3</c:v>
                </c:pt>
                <c:pt idx="213">
                  <c:v>7.649441798416215E-3</c:v>
                </c:pt>
                <c:pt idx="214">
                  <c:v>7.2379223915581799E-3</c:v>
                </c:pt>
                <c:pt idx="215">
                  <c:v>6.8424768908885167E-3</c:v>
                </c:pt>
                <c:pt idx="216">
                  <c:v>6.4628711930468678E-3</c:v>
                </c:pt>
                <c:pt idx="217">
                  <c:v>6.0988492435262295E-3</c:v>
                </c:pt>
                <c:pt idx="218">
                  <c:v>5.7501346541715811E-3</c:v>
                </c:pt>
                <c:pt idx="219">
                  <c:v>5.4164323297031958E-3</c:v>
                </c:pt>
                <c:pt idx="220">
                  <c:v>5.0974300960527222E-3</c:v>
                </c:pt>
                <c:pt idx="221">
                  <c:v>4.7928003235178729E-3</c:v>
                </c:pt>
                <c:pt idx="222">
                  <c:v>4.5022015379957312E-3</c:v>
                </c:pt>
                <c:pt idx="223">
                  <c:v>4.2252800138396608E-3</c:v>
                </c:pt>
                <c:pt idx="224">
                  <c:v>3.9616713421991535E-3</c:v>
                </c:pt>
                <c:pt idx="225">
                  <c:v>3.7110019690443441E-3</c:v>
                </c:pt>
                <c:pt idx="226">
                  <c:v>3.4728906974395611E-3</c:v>
                </c:pt>
                <c:pt idx="227">
                  <c:v>3.2469501490170003E-3</c:v>
                </c:pt>
                <c:pt idx="228">
                  <c:v>3.0327881800018808E-3</c:v>
                </c:pt>
                <c:pt idx="229">
                  <c:v>2.8300092475568974E-3</c:v>
                </c:pt>
                <c:pt idx="230">
                  <c:v>2.6382157226394142E-3</c:v>
                </c:pt>
                <c:pt idx="231">
                  <c:v>2.4570091459982552E-3</c:v>
                </c:pt>
                <c:pt idx="232">
                  <c:v>2.2859914243741905E-3</c:v>
                </c:pt>
                <c:pt idx="233">
                  <c:v>2.1247659644065024E-3</c:v>
                </c:pt>
                <c:pt idx="234">
                  <c:v>1.9729387421835378E-3</c:v>
                </c:pt>
                <c:pt idx="235">
                  <c:v>1.8301193068066606E-3</c:v>
                </c:pt>
                <c:pt idx="236">
                  <c:v>1.6959217167589432E-3</c:v>
                </c:pt>
                <c:pt idx="237">
                  <c:v>1.5699654082829636E-3</c:v>
                </c:pt>
                <c:pt idx="238">
                  <c:v>1.4518759953708121E-3</c:v>
                </c:pt>
                <c:pt idx="239">
                  <c:v>1.3412860013532579E-3</c:v>
                </c:pt>
                <c:pt idx="240">
                  <c:v>1.2378355224416707E-3</c:v>
                </c:pt>
                <c:pt idx="241">
                  <c:v>1.1411728239231287E-3</c:v>
                </c:pt>
                <c:pt idx="242">
                  <c:v>1.0509548700357513E-3</c:v>
                </c:pt>
                <c:pt idx="243">
                  <c:v>9.6684778885508331E-4</c:v>
                </c:pt>
                <c:pt idx="244">
                  <c:v>8.8852727380298437E-4</c:v>
                </c:pt>
                <c:pt idx="245">
                  <c:v>8.1567892364695907E-4</c:v>
                </c:pt>
                <c:pt idx="246">
                  <c:v>7.4799852308873188E-4</c:v>
                </c:pt>
                <c:pt idx="247">
                  <c:v>6.8519226624704952E-4</c:v>
                </c:pt>
                <c:pt idx="248">
                  <c:v>6.2697692551960931E-4</c:v>
                </c:pt>
                <c:pt idx="249">
                  <c:v>5.7307996846347011E-4</c:v>
                </c:pt>
                <c:pt idx="250">
                  <c:v>5.23239625462412E-4</c:v>
                </c:pt>
                <c:pt idx="251">
                  <c:v>4.7720491105347908E-4</c:v>
                </c:pt>
                <c:pt idx="252">
                  <c:v>4.3473560186460845E-4</c:v>
                </c:pt>
                <c:pt idx="253">
                  <c:v>3.9560217417086051E-4</c:v>
                </c:pt>
                <c:pt idx="254">
                  <c:v>3.5958570410988936E-4</c:v>
                </c:pt>
                <c:pt idx="255">
                  <c:v>3.2647773360857502E-4</c:v>
                </c:pt>
                <c:pt idx="256">
                  <c:v>2.960801050634865E-4</c:v>
                </c:pt>
                <c:pt idx="257">
                  <c:v>2.6820476778939556E-4</c:v>
                </c:pt>
                <c:pt idx="258">
                  <c:v>2.4267355920378262E-4</c:v>
                </c:pt>
                <c:pt idx="259">
                  <c:v>2.1931796365244353E-4</c:v>
                </c:pt>
                <c:pt idx="260">
                  <c:v>1.9797885170372956E-4</c:v>
                </c:pt>
                <c:pt idx="261">
                  <c:v>1.7850620264789994E-4</c:v>
                </c:pt>
                <c:pt idx="262">
                  <c:v>1.6075881283514446E-4</c:v>
                </c:pt>
                <c:pt idx="263">
                  <c:v>1.4460399237279159E-4</c:v>
                </c:pt>
                <c:pt idx="264">
                  <c:v>1.2991725258027767E-4</c:v>
                </c:pt>
                <c:pt idx="265">
                  <c:v>1.1658198647145862E-4</c:v>
                </c:pt>
                <c:pt idx="266">
                  <c:v>1.0448914439901654E-4</c:v>
                </c:pt>
                <c:pt idx="267">
                  <c:v>9.353690685668864E-5</c:v>
                </c:pt>
                <c:pt idx="268">
                  <c:v>8.3630356293063423E-5</c:v>
                </c:pt>
                <c:pt idx="269">
                  <c:v>7.4681149647069773E-5</c:v>
                </c:pt>
                <c:pt idx="270">
                  <c:v>6.660719317134789E-5</c:v>
                </c:pt>
                <c:pt idx="271">
                  <c:v>5.9332320966443325E-5</c:v>
                </c:pt>
                <c:pt idx="272">
                  <c:v>5.2785978507344247E-5</c:v>
                </c:pt>
                <c:pt idx="273">
                  <c:v>4.6902912305239633E-5</c:v>
                </c:pt>
                <c:pt idx="274">
                  <c:v>4.162286671232235E-5</c:v>
                </c:pt>
                <c:pt idx="275">
                  <c:v>3.6890288746827989E-5</c:v>
                </c:pt>
                <c:pt idx="276">
                  <c:v>3.2654041689896214E-5</c:v>
                </c:pt>
                <c:pt idx="277">
                  <c:v>2.886712808587835E-5</c:v>
                </c:pt>
                <c:pt idx="278">
                  <c:v>2.5486422663841097E-5</c:v>
                </c:pt>
                <c:pt idx="279">
                  <c:v>2.2472415590623148E-5</c:v>
                </c:pt>
                <c:pt idx="280">
                  <c:v>1.97889663651841E-5</c:v>
                </c:pt>
                <c:pt idx="281">
                  <c:v>1.7403068570350277E-5</c:v>
                </c:pt>
                <c:pt idx="282">
                  <c:v>1.5284625611528658E-5</c:v>
                </c:pt>
                <c:pt idx="283">
                  <c:v>1.3406237492601809E-5</c:v>
                </c:pt>
                <c:pt idx="284">
                  <c:v>1.174299860699297E-5</c:v>
                </c:pt>
                <c:pt idx="285">
                  <c:v>1.0272306456748217E-5</c:v>
                </c:pt>
                <c:pt idx="286">
                  <c:v>8.9736811542622162E-6</c:v>
                </c:pt>
                <c:pt idx="287">
                  <c:v>7.828595509809974E-6</c:v>
                </c:pt>
                <c:pt idx="288">
                  <c:v>6.8203154630987611E-6</c:v>
                </c:pt>
                <c:pt idx="289">
                  <c:v>5.9337505783513195E-6</c:v>
                </c:pt>
                <c:pt idx="290">
                  <c:v>5.1553142896875647E-6</c:v>
                </c:pt>
                <c:pt idx="291">
                  <c:v>4.4727935564463962E-6</c:v>
                </c:pt>
                <c:pt idx="292">
                  <c:v>3.8752275662458657E-6</c:v>
                </c:pt>
                <c:pt idx="293">
                  <c:v>3.3527951066594953E-6</c:v>
                </c:pt>
                <c:pt idx="294">
                  <c:v>2.8967102140131626E-6</c:v>
                </c:pt>
                <c:pt idx="295">
                  <c:v>2.4991256996125845E-6</c:v>
                </c:pt>
                <c:pt idx="296">
                  <c:v>2.1530441493202855E-6</c:v>
                </c:pt>
                <c:pt idx="297">
                  <c:v>1.8522359914377903E-6</c:v>
                </c:pt>
                <c:pt idx="298">
                  <c:v>1.5911642299573904E-6</c:v>
                </c:pt>
                <c:pt idx="299">
                  <c:v>1.364915445064768E-6</c:v>
                </c:pt>
                <c:pt idx="300">
                  <c:v>1.1691366699657809E-6</c:v>
                </c:pt>
                <c:pt idx="301">
                  <c:v>9.9997776234546892E-7</c:v>
                </c:pt>
                <c:pt idx="302">
                  <c:v>8.5403889973828669E-7</c:v>
                </c:pt>
                <c:pt idx="303">
                  <c:v>7.2832284050231842E-7</c:v>
                </c:pt>
                <c:pt idx="304">
                  <c:v>6.2019160567480992E-7</c:v>
                </c:pt>
                <c:pt idx="305">
                  <c:v>5.2732725148968232E-7</c:v>
                </c:pt>
                <c:pt idx="306">
                  <c:v>4.4769641752629375E-7</c:v>
                </c:pt>
                <c:pt idx="307">
                  <c:v>3.7951835112339311E-7</c:v>
                </c:pt>
                <c:pt idx="308">
                  <c:v>3.2123612463889912E-7</c:v>
                </c:pt>
                <c:pt idx="309">
                  <c:v>2.7149077819671612E-7</c:v>
                </c:pt>
                <c:pt idx="310">
                  <c:v>2.2909813658283227E-7</c:v>
                </c:pt>
                <c:pt idx="311">
                  <c:v>1.9302806480274778E-7</c:v>
                </c:pt>
                <c:pt idx="312">
                  <c:v>1.6238594237643138E-7</c:v>
                </c:pt>
                <c:pt idx="313">
                  <c:v>1.3639615162746633E-7</c:v>
                </c:pt>
                <c:pt idx="314">
                  <c:v>1.1438738993894282E-7</c:v>
                </c:pt>
                <c:pt idx="315">
                  <c:v>9.5779630133133974E-8</c:v>
                </c:pt>
                <c:pt idx="316">
                  <c:v>8.0072566732402634E-8</c:v>
                </c:pt>
                <c:pt idx="317">
                  <c:v>6.6835398834866514E-8</c:v>
                </c:pt>
                <c:pt idx="318">
                  <c:v>5.5697812661399999E-8</c:v>
                </c:pt>
                <c:pt idx="319">
                  <c:v>4.6342038481897509E-8</c:v>
                </c:pt>
                <c:pt idx="320">
                  <c:v>3.8495867599067119E-8</c:v>
                </c:pt>
                <c:pt idx="321">
                  <c:v>3.1926525355765057E-8</c:v>
                </c:pt>
                <c:pt idx="322">
                  <c:v>2.6435305742613329E-8</c:v>
                </c:pt>
                <c:pt idx="323">
                  <c:v>2.1852882127730473E-8</c:v>
                </c:pt>
                <c:pt idx="324">
                  <c:v>1.8035216926340386E-8</c:v>
                </c:pt>
                <c:pt idx="325">
                  <c:v>1.4860000695288353E-8</c:v>
                </c:pt>
              </c:numCache>
            </c:numRef>
          </c:yVal>
          <c:smooth val="1"/>
        </c:ser>
        <c:ser>
          <c:idx val="8"/>
          <c:order val="8"/>
          <c:tx>
            <c:strRef>
              <c:f>'Simulation Scenarios'!$K$46</c:f>
              <c:strCache>
                <c:ptCount val="1"/>
                <c:pt idx="0">
                  <c:v>2nd Floor 0.8</c:v>
                </c:pt>
              </c:strCache>
            </c:strRef>
          </c:tx>
          <c:spPr>
            <a:ln>
              <a:solidFill>
                <a:schemeClr val="accent2">
                  <a:lumMod val="75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Scenarios'!$K$47:$K$372</c:f>
              <c:numCache>
                <c:formatCode>General</c:formatCode>
                <c:ptCount val="326"/>
                <c:pt idx="0">
                  <c:v>3.2602057991765753E-7</c:v>
                </c:pt>
                <c:pt idx="1">
                  <c:v>1.9887588348634602E-6</c:v>
                </c:pt>
                <c:pt idx="2">
                  <c:v>5.7276268078050086E-6</c:v>
                </c:pt>
                <c:pt idx="3">
                  <c:v>1.2131614824620289E-5</c:v>
                </c:pt>
                <c:pt idx="4">
                  <c:v>2.1713998629728119E-5</c:v>
                </c:pt>
                <c:pt idx="5">
                  <c:v>3.4938880021293823E-5</c:v>
                </c:pt>
                <c:pt idx="6">
                  <c:v>5.2234767430527372E-5</c:v>
                </c:pt>
                <c:pt idx="7">
                  <c:v>7.4002705667383767E-5</c:v>
                </c:pt>
                <c:pt idx="8">
                  <c:v>1.0062161871400211E-4</c:v>
                </c:pt>
                <c:pt idx="9">
                  <c:v>1.3245204720577724E-4</c:v>
                </c:pt>
                <c:pt idx="10">
                  <c:v>1.6983888205694987E-4</c:v>
                </c:pt>
                <c:pt idx="11">
                  <c:v>2.1311343099607045E-4</c:v>
                </c:pt>
                <c:pt idx="12">
                  <c:v>2.6259502037281077E-4</c:v>
                </c:pt>
                <c:pt idx="13">
                  <c:v>3.1859226067261059E-4</c:v>
                </c:pt>
                <c:pt idx="14">
                  <c:v>3.8140406090187426E-4</c:v>
                </c:pt>
                <c:pt idx="15">
                  <c:v>4.5132045037395797E-4</c:v>
                </c:pt>
                <c:pt idx="16">
                  <c:v>5.2862324934553834E-4</c:v>
                </c:pt>
                <c:pt idx="17">
                  <c:v>6.1358661861300734E-4</c:v>
                </c:pt>
                <c:pt idx="18">
                  <c:v>7.0647751042512237E-4</c:v>
                </c:pt>
                <c:pt idx="19">
                  <c:v>8.0755603763094748E-4</c:v>
                </c:pt>
                <c:pt idx="20">
                  <c:v>9.1707577408424868E-4</c:v>
                </c:pt>
                <c:pt idx="21">
                  <c:v>1.035283996476737E-3</c:v>
                </c:pt>
                <c:pt idx="22">
                  <c:v>1.162421875654717E-3</c:v>
                </c:pt>
                <c:pt idx="23">
                  <c:v>1.2987246238753815E-3</c:v>
                </c:pt>
                <c:pt idx="24">
                  <c:v>1.444421603236423E-3</c:v>
                </c:pt>
                <c:pt idx="25">
                  <c:v>1.599736399566356E-3</c:v>
                </c:pt>
                <c:pt idx="26">
                  <c:v>1.7648868653226261E-3</c:v>
                </c:pt>
                <c:pt idx="27">
                  <c:v>1.9400851344600224E-3</c:v>
                </c:pt>
                <c:pt idx="28">
                  <c:v>2.1255376117665209E-3</c:v>
                </c:pt>
                <c:pt idx="29">
                  <c:v>2.3214449387904605E-3</c:v>
                </c:pt>
                <c:pt idx="30">
                  <c:v>2.5280019381818996E-3</c:v>
                </c:pt>
                <c:pt idx="31">
                  <c:v>2.74539753802692E-3</c:v>
                </c:pt>
                <c:pt idx="32">
                  <c:v>2.9738146775548915E-3</c:v>
                </c:pt>
                <c:pt idx="33">
                  <c:v>3.2134301954366154E-3</c:v>
                </c:pt>
                <c:pt idx="34">
                  <c:v>3.464414701758723E-3</c:v>
                </c:pt>
                <c:pt idx="35">
                  <c:v>3.7269324346513376E-3</c:v>
                </c:pt>
                <c:pt idx="36">
                  <c:v>4.0011411024577382E-3</c:v>
                </c:pt>
                <c:pt idx="37">
                  <c:v>4.2871917122628339E-3</c:v>
                </c:pt>
                <c:pt idx="38">
                  <c:v>4.5852283855394062E-3</c:v>
                </c:pt>
                <c:pt idx="39">
                  <c:v>4.8953881616245988E-3</c:v>
                </c:pt>
                <c:pt idx="40">
                  <c:v>5.2178007897027562E-3</c:v>
                </c:pt>
                <c:pt idx="41">
                  <c:v>5.552588509942535E-3</c:v>
                </c:pt>
                <c:pt idx="42">
                  <c:v>5.8998658244153249E-3</c:v>
                </c:pt>
                <c:pt idx="43">
                  <c:v>6.2597392584073071E-3</c:v>
                </c:pt>
                <c:pt idx="44">
                  <c:v>6.6323071127280635E-3</c:v>
                </c:pt>
                <c:pt idx="45">
                  <c:v>7.0176592076140552E-3</c:v>
                </c:pt>
                <c:pt idx="46">
                  <c:v>7.4158766188246036E-3</c:v>
                </c:pt>
                <c:pt idx="47">
                  <c:v>7.8270314065308384E-3</c:v>
                </c:pt>
                <c:pt idx="48">
                  <c:v>8.2511863376045335E-3</c:v>
                </c:pt>
                <c:pt idx="49">
                  <c:v>8.6883946019220577E-3</c:v>
                </c:pt>
                <c:pt idx="50">
                  <c:v>9.1386995233104038E-3</c:v>
                </c:pt>
                <c:pt idx="51">
                  <c:v>9.6021342657753514E-3</c:v>
                </c:pt>
                <c:pt idx="52">
                  <c:v>1.0078721535667247E-2</c:v>
                </c:pt>
                <c:pt idx="53">
                  <c:v>1.0568473280456821E-2</c:v>
                </c:pt>
                <c:pt idx="54">
                  <c:v>1.1071390384811522E-2</c:v>
                </c:pt>
                <c:pt idx="55">
                  <c:v>1.1587462364682865E-2</c:v>
                </c:pt>
                <c:pt idx="56">
                  <c:v>1.2116667060135429E-2</c:v>
                </c:pt>
                <c:pt idx="57">
                  <c:v>1.265897032766978E-2</c:v>
                </c:pt>
                <c:pt idx="58">
                  <c:v>1.3214325732813946E-2</c:v>
                </c:pt>
                <c:pt idx="59">
                  <c:v>1.3782674243780263E-2</c:v>
                </c:pt>
                <c:pt idx="60">
                  <c:v>1.4363943927007803E-2</c:v>
                </c:pt>
                <c:pt idx="61">
                  <c:v>1.4958049645433919E-2</c:v>
                </c:pt>
                <c:pt idx="62">
                  <c:v>1.5564892760361271E-2</c:v>
                </c:pt>
                <c:pt idx="63">
                  <c:v>1.6184360837810635E-2</c:v>
                </c:pt>
                <c:pt idx="64">
                  <c:v>1.6816327360271915E-2</c:v>
                </c:pt>
                <c:pt idx="65">
                  <c:v>1.7460651444789494E-2</c:v>
                </c:pt>
                <c:pt idx="66">
                  <c:v>1.8117177568338621E-2</c:v>
                </c:pt>
                <c:pt idx="67">
                  <c:v>1.8785735301472442E-2</c:v>
                </c:pt>
                <c:pt idx="68">
                  <c:v>1.9466139051238698E-2</c:v>
                </c:pt>
                <c:pt idx="69">
                  <c:v>2.0158187814384707E-2</c:v>
                </c:pt>
                <c:pt idx="70">
                  <c:v>2.0861664941888271E-2</c:v>
                </c:pt>
                <c:pt idx="71">
                  <c:v>2.1576337915867952E-2</c:v>
                </c:pt>
                <c:pt idx="72">
                  <c:v>2.2301958139942887E-2</c:v>
                </c:pt>
                <c:pt idx="73">
                  <c:v>2.3038260744125051E-2</c:v>
                </c:pt>
                <c:pt idx="74">
                  <c:v>2.3784964405339393E-2</c:v>
                </c:pt>
                <c:pt idx="75">
                  <c:v>2.4541771184677659E-2</c:v>
                </c:pt>
                <c:pt idx="76">
                  <c:v>2.5308366382498448E-2</c:v>
                </c:pt>
                <c:pt idx="77">
                  <c:v>2.6084418412492545E-2</c:v>
                </c:pt>
                <c:pt idx="78">
                  <c:v>2.6869578695835613E-2</c:v>
                </c:pt>
                <c:pt idx="79">
                  <c:v>2.7663481576550089E-2</c:v>
                </c:pt>
                <c:pt idx="80">
                  <c:v>2.8465744259196235E-2</c:v>
                </c:pt>
                <c:pt idx="81">
                  <c:v>2.9275966770006392E-2</c:v>
                </c:pt>
                <c:pt idx="82">
                  <c:v>3.0093731942569282E-2</c:v>
                </c:pt>
                <c:pt idx="83">
                  <c:v>3.0918605429157045E-2</c:v>
                </c:pt>
                <c:pt idx="84">
                  <c:v>3.1750135738775227E-2</c:v>
                </c:pt>
                <c:pt idx="85">
                  <c:v>3.2587854302994573E-2</c:v>
                </c:pt>
                <c:pt idx="86">
                  <c:v>3.3431275570602707E-2</c:v>
                </c:pt>
                <c:pt idx="87">
                  <c:v>3.4279897132086568E-2</c:v>
                </c:pt>
                <c:pt idx="88">
                  <c:v>3.5133199874925476E-2</c:v>
                </c:pt>
                <c:pt idx="89">
                  <c:v>3.5990648170642126E-2</c:v>
                </c:pt>
                <c:pt idx="90">
                  <c:v>3.6851690094517046E-2</c:v>
                </c:pt>
                <c:pt idx="91">
                  <c:v>3.7715757678832167E-2</c:v>
                </c:pt>
                <c:pt idx="92">
                  <c:v>3.8582267200458993E-2</c:v>
                </c:pt>
                <c:pt idx="93">
                  <c:v>3.9450619503556265E-2</c:v>
                </c:pt>
                <c:pt idx="94">
                  <c:v>4.0320200358085617E-2</c:v>
                </c:pt>
                <c:pt idx="95">
                  <c:v>4.1190380854791153E-2</c:v>
                </c:pt>
                <c:pt idx="96">
                  <c:v>4.2060517837225038E-2</c:v>
                </c:pt>
                <c:pt idx="97">
                  <c:v>4.2929954371328849E-2</c:v>
                </c:pt>
                <c:pt idx="98">
                  <c:v>4.3798020253006331E-2</c:v>
                </c:pt>
                <c:pt idx="99">
                  <c:v>4.4664032554044185E-2</c:v>
                </c:pt>
                <c:pt idx="100">
                  <c:v>4.5527296206650879E-2</c:v>
                </c:pt>
                <c:pt idx="101">
                  <c:v>4.6387104626797411E-2</c:v>
                </c:pt>
                <c:pt idx="102">
                  <c:v>4.7242740376447906E-2</c:v>
                </c:pt>
                <c:pt idx="103">
                  <c:v>4.8093475864672768E-2</c:v>
                </c:pt>
                <c:pt idx="104">
                  <c:v>4.8938574087532744E-2</c:v>
                </c:pt>
                <c:pt idx="105">
                  <c:v>4.9777289406518647E-2</c:v>
                </c:pt>
                <c:pt idx="106">
                  <c:v>5.0608868365218967E-2</c:v>
                </c:pt>
                <c:pt idx="107">
                  <c:v>5.1432550543776351E-2</c:v>
                </c:pt>
                <c:pt idx="108">
                  <c:v>5.2247569450574807E-2</c:v>
                </c:pt>
                <c:pt idx="109">
                  <c:v>5.3053153450480672E-2</c:v>
                </c:pt>
                <c:pt idx="110">
                  <c:v>5.3848526728835326E-2</c:v>
                </c:pt>
                <c:pt idx="111">
                  <c:v>5.4632910290273264E-2</c:v>
                </c:pt>
                <c:pt idx="112">
                  <c:v>5.5405522991309131E-2</c:v>
                </c:pt>
                <c:pt idx="113">
                  <c:v>5.6165582605507886E-2</c:v>
                </c:pt>
                <c:pt idx="114">
                  <c:v>5.6912306919919955E-2</c:v>
                </c:pt>
                <c:pt idx="115">
                  <c:v>5.7644914861329812E-2</c:v>
                </c:pt>
                <c:pt idx="116">
                  <c:v>5.8362627650731524E-2</c:v>
                </c:pt>
                <c:pt idx="117">
                  <c:v>5.906466998431277E-2</c:v>
                </c:pt>
                <c:pt idx="118">
                  <c:v>5.9750271239091324E-2</c:v>
                </c:pt>
                <c:pt idx="119">
                  <c:v>6.0418666701216983E-2</c:v>
                </c:pt>
                <c:pt idx="120">
                  <c:v>6.1069098814817424E-2</c:v>
                </c:pt>
                <c:pt idx="121">
                  <c:v>6.1700818449137468E-2</c:v>
                </c:pt>
                <c:pt idx="122">
                  <c:v>6.2313086181590795E-2</c:v>
                </c:pt>
                <c:pt idx="123">
                  <c:v>6.2905173594218572E-2</c:v>
                </c:pt>
                <c:pt idx="124">
                  <c:v>6.3476364580927175E-2</c:v>
                </c:pt>
                <c:pt idx="125">
                  <c:v>6.4025956662757358E-2</c:v>
                </c:pt>
                <c:pt idx="126">
                  <c:v>6.4553262308326004E-2</c:v>
                </c:pt>
                <c:pt idx="127">
                  <c:v>6.5057610256469889E-2</c:v>
                </c:pt>
                <c:pt idx="128">
                  <c:v>6.5538346838022343E-2</c:v>
                </c:pt>
                <c:pt idx="129">
                  <c:v>6.5994837293552391E-2</c:v>
                </c:pt>
                <c:pt idx="130">
                  <c:v>6.6426467083813265E-2</c:v>
                </c:pt>
                <c:pt idx="131">
                  <c:v>6.6832643189559629E-2</c:v>
                </c:pt>
                <c:pt idx="132">
                  <c:v>6.7212795397324943E-2</c:v>
                </c:pt>
                <c:pt idx="133">
                  <c:v>6.7566377567683564E-2</c:v>
                </c:pt>
                <c:pt idx="134">
                  <c:v>6.7892868882470009E-2</c:v>
                </c:pt>
                <c:pt idx="135">
                  <c:v>6.8191775067381472E-2</c:v>
                </c:pt>
                <c:pt idx="136">
                  <c:v>6.8462629586358251E-2</c:v>
                </c:pt>
                <c:pt idx="137">
                  <c:v>6.8704994804113989E-2</c:v>
                </c:pt>
                <c:pt idx="138">
                  <c:v>6.8918463113175885E-2</c:v>
                </c:pt>
                <c:pt idx="139">
                  <c:v>6.9102658021800267E-2</c:v>
                </c:pt>
                <c:pt idx="140">
                  <c:v>6.9257235199138886E-2</c:v>
                </c:pt>
                <c:pt idx="141">
                  <c:v>6.9381883474062336E-2</c:v>
                </c:pt>
                <c:pt idx="142">
                  <c:v>6.9476325784087231E-2</c:v>
                </c:pt>
                <c:pt idx="143">
                  <c:v>6.9540320070907199E-2</c:v>
                </c:pt>
                <c:pt idx="144">
                  <c:v>6.9573660119097699E-2</c:v>
                </c:pt>
                <c:pt idx="145">
                  <c:v>6.9576176334646883E-2</c:v>
                </c:pt>
                <c:pt idx="146">
                  <c:v>6.9547736460062584E-2</c:v>
                </c:pt>
                <c:pt idx="147">
                  <c:v>6.9488246222916369E-2</c:v>
                </c:pt>
                <c:pt idx="148">
                  <c:v>6.9397649914810899E-2</c:v>
                </c:pt>
                <c:pt idx="149">
                  <c:v>6.9275930897900115E-2</c:v>
                </c:pt>
                <c:pt idx="150">
                  <c:v>6.9123112036242204E-2</c:v>
                </c:pt>
                <c:pt idx="151">
                  <c:v>6.893925604943775E-2</c:v>
                </c:pt>
                <c:pt idx="152">
                  <c:v>6.8724465786185976E-2</c:v>
                </c:pt>
                <c:pt idx="153">
                  <c:v>6.8478884415587873E-2</c:v>
                </c:pt>
                <c:pt idx="154">
                  <c:v>6.8202695534235233E-2</c:v>
                </c:pt>
                <c:pt idx="155">
                  <c:v>6.7896123187346044E-2</c:v>
                </c:pt>
                <c:pt idx="156">
                  <c:v>6.7559431802438577E-2</c:v>
                </c:pt>
                <c:pt idx="157">
                  <c:v>6.7192926034284284E-2</c:v>
                </c:pt>
                <c:pt idx="158">
                  <c:v>6.6796950520134041E-2</c:v>
                </c:pt>
                <c:pt idx="159">
                  <c:v>6.6371889544476245E-2</c:v>
                </c:pt>
                <c:pt idx="160">
                  <c:v>6.5918166612864482E-2</c:v>
                </c:pt>
                <c:pt idx="161">
                  <c:v>6.5436243934628921E-2</c:v>
                </c:pt>
                <c:pt idx="162">
                  <c:v>6.4926621814582308E-2</c:v>
                </c:pt>
                <c:pt idx="163">
                  <c:v>6.438983795412094E-2</c:v>
                </c:pt>
                <c:pt idx="164">
                  <c:v>6.382646666242682E-2</c:v>
                </c:pt>
                <c:pt idx="165">
                  <c:v>6.3237117978779053E-2</c:v>
                </c:pt>
                <c:pt idx="166">
                  <c:v>6.2622436707288773E-2</c:v>
                </c:pt>
                <c:pt idx="167">
                  <c:v>6.1983101365684551E-2</c:v>
                </c:pt>
                <c:pt idx="168">
                  <c:v>6.1319823050077486E-2</c:v>
                </c:pt>
                <c:pt idx="169">
                  <c:v>6.0633344217945931E-2</c:v>
                </c:pt>
                <c:pt idx="170">
                  <c:v>5.9924437391882662E-2</c:v>
                </c:pt>
                <c:pt idx="171">
                  <c:v>5.9193903786945695E-2</c:v>
                </c:pt>
                <c:pt idx="172">
                  <c:v>5.8442571864749548E-2</c:v>
                </c:pt>
                <c:pt idx="173">
                  <c:v>5.7671295817718404E-2</c:v>
                </c:pt>
                <c:pt idx="174">
                  <c:v>5.6880953987203345E-2</c:v>
                </c:pt>
                <c:pt idx="175">
                  <c:v>5.6072447219430603E-2</c:v>
                </c:pt>
                <c:pt idx="176">
                  <c:v>5.5246697163508607E-2</c:v>
                </c:pt>
                <c:pt idx="177">
                  <c:v>5.4404644515961643E-2</c:v>
                </c:pt>
                <c:pt idx="178">
                  <c:v>5.3547247216490158E-2</c:v>
                </c:pt>
                <c:pt idx="179">
                  <c:v>5.2675478599872073E-2</c:v>
                </c:pt>
                <c:pt idx="180">
                  <c:v>5.1790325509115144E-2</c:v>
                </c:pt>
                <c:pt idx="181">
                  <c:v>5.0892786375154132E-2</c:v>
                </c:pt>
                <c:pt idx="182">
                  <c:v>4.9983869268542383E-2</c:v>
                </c:pt>
                <c:pt idx="183">
                  <c:v>4.9064589928732888E-2</c:v>
                </c:pt>
                <c:pt idx="184">
                  <c:v>4.8135969776660625E-2</c:v>
                </c:pt>
                <c:pt idx="185">
                  <c:v>4.719903391643706E-2</c:v>
                </c:pt>
                <c:pt idx="186">
                  <c:v>4.625480913204303E-2</c:v>
                </c:pt>
                <c:pt idx="187">
                  <c:v>4.5304321884957033E-2</c:v>
                </c:pt>
                <c:pt idx="188">
                  <c:v>4.4348596318686262E-2</c:v>
                </c:pt>
                <c:pt idx="189">
                  <c:v>4.3388652276167831E-2</c:v>
                </c:pt>
                <c:pt idx="190">
                  <c:v>4.2425503335990711E-2</c:v>
                </c:pt>
                <c:pt idx="191">
                  <c:v>4.1460154873340031E-2</c:v>
                </c:pt>
                <c:pt idx="192">
                  <c:v>4.0493602151496146E-2</c:v>
                </c:pt>
                <c:pt idx="193">
                  <c:v>3.9526828449626114E-2</c:v>
                </c:pt>
                <c:pt idx="194">
                  <c:v>3.8560803232482038E-2</c:v>
                </c:pt>
                <c:pt idx="195">
                  <c:v>3.7596480367482185E-2</c:v>
                </c:pt>
                <c:pt idx="196">
                  <c:v>3.6634796394475734E-2</c:v>
                </c:pt>
                <c:pt idx="197">
                  <c:v>3.5676668853307496E-2</c:v>
                </c:pt>
                <c:pt idx="198">
                  <c:v>3.4722994674080042E-2</c:v>
                </c:pt>
                <c:pt idx="199">
                  <c:v>3.377464863477949E-2</c:v>
                </c:pt>
                <c:pt idx="200">
                  <c:v>3.2832481890674489E-2</c:v>
                </c:pt>
                <c:pt idx="201">
                  <c:v>3.1897320579620823E-2</c:v>
                </c:pt>
                <c:pt idx="202">
                  <c:v>3.0969964507115502E-2</c:v>
                </c:pt>
                <c:pt idx="203">
                  <c:v>3.0051185914631257E-2</c:v>
                </c:pt>
                <c:pt idx="204">
                  <c:v>2.9141728334437428E-2</c:v>
                </c:pt>
                <c:pt idx="205">
                  <c:v>2.8242305533777663E-2</c:v>
                </c:pt>
                <c:pt idx="206">
                  <c:v>2.73536005509201E-2</c:v>
                </c:pt>
                <c:pt idx="207">
                  <c:v>2.6476264825237739E-2</c:v>
                </c:pt>
                <c:pt idx="208">
                  <c:v>2.5610917423106467E-2</c:v>
                </c:pt>
                <c:pt idx="209">
                  <c:v>2.4758144361030347E-2</c:v>
                </c:pt>
                <c:pt idx="210">
                  <c:v>2.3918498027026482E-2</c:v>
                </c:pt>
                <c:pt idx="211">
                  <c:v>2.3092496700913609E-2</c:v>
                </c:pt>
                <c:pt idx="212">
                  <c:v>2.2280624173767263E-2</c:v>
                </c:pt>
                <c:pt idx="213">
                  <c:v>2.1483329466419478E-2</c:v>
                </c:pt>
                <c:pt idx="214">
                  <c:v>2.0701026646500264E-2</c:v>
                </c:pt>
                <c:pt idx="215">
                  <c:v>1.9934094743142672E-2</c:v>
                </c:pt>
                <c:pt idx="216">
                  <c:v>1.9182877758104764E-2</c:v>
                </c:pt>
                <c:pt idx="217">
                  <c:v>1.8447684771701625E-2</c:v>
                </c:pt>
                <c:pt idx="218">
                  <c:v>1.7728790141590879E-2</c:v>
                </c:pt>
                <c:pt idx="219">
                  <c:v>1.7026433792118826E-2</c:v>
                </c:pt>
                <c:pt idx="220">
                  <c:v>1.6340821591609916E-2</c:v>
                </c:pt>
                <c:pt idx="221">
                  <c:v>1.5672125814676321E-2</c:v>
                </c:pt>
                <c:pt idx="222">
                  <c:v>1.5020485686331866E-2</c:v>
                </c:pt>
                <c:pt idx="223">
                  <c:v>1.4386008004425061E-2</c:v>
                </c:pt>
                <c:pt idx="224">
                  <c:v>1.3768767836650523E-2</c:v>
                </c:pt>
                <c:pt idx="225">
                  <c:v>1.3168809288169556E-2</c:v>
                </c:pt>
                <c:pt idx="226">
                  <c:v>1.2586146335658348E-2</c:v>
                </c:pt>
                <c:pt idx="227">
                  <c:v>1.2020763723416946E-2</c:v>
                </c:pt>
                <c:pt idx="228">
                  <c:v>1.1472617917007656E-2</c:v>
                </c:pt>
                <c:pt idx="229">
                  <c:v>1.0941638109752173E-2</c:v>
                </c:pt>
                <c:pt idx="230">
                  <c:v>1.0427727277301272E-2</c:v>
                </c:pt>
                <c:pt idx="231">
                  <c:v>9.9307632754005448E-3</c:v>
                </c:pt>
                <c:pt idx="232">
                  <c:v>9.4505999759095516E-3</c:v>
                </c:pt>
                <c:pt idx="233">
                  <c:v>8.9870684360915509E-3</c:v>
                </c:pt>
                <c:pt idx="234">
                  <c:v>8.5399780961728164E-3</c:v>
                </c:pt>
                <c:pt idx="235">
                  <c:v>8.1091180001804809E-3</c:v>
                </c:pt>
                <c:pt idx="236">
                  <c:v>7.6942580350974057E-3</c:v>
                </c:pt>
                <c:pt idx="237">
                  <c:v>7.2951501834283344E-3</c:v>
                </c:pt>
                <c:pt idx="238">
                  <c:v>6.9115297843485718E-3</c:v>
                </c:pt>
                <c:pt idx="239">
                  <c:v>6.5431167987038885E-3</c:v>
                </c:pt>
                <c:pt idx="240">
                  <c:v>6.1896170732509935E-3</c:v>
                </c:pt>
                <c:pt idx="241">
                  <c:v>5.8507235996648364E-3</c:v>
                </c:pt>
                <c:pt idx="242">
                  <c:v>5.5261177639961342E-3</c:v>
                </c:pt>
                <c:pt idx="243">
                  <c:v>5.2154705824367263E-3</c:v>
                </c:pt>
                <c:pt idx="244">
                  <c:v>4.918443919437512E-3</c:v>
                </c:pt>
                <c:pt idx="245">
                  <c:v>4.6346916844288424E-3</c:v>
                </c:pt>
                <c:pt idx="246">
                  <c:v>4.3638610036071833E-3</c:v>
                </c:pt>
                <c:pt idx="247">
                  <c:v>4.1055933634792392E-3</c:v>
                </c:pt>
                <c:pt idx="248">
                  <c:v>3.8595257230907582E-3</c:v>
                </c:pt>
                <c:pt idx="249">
                  <c:v>3.6252915921104693E-3</c:v>
                </c:pt>
                <c:pt idx="250">
                  <c:v>3.4025220721904271E-3</c:v>
                </c:pt>
                <c:pt idx="251">
                  <c:v>3.1908468592777846E-3</c:v>
                </c:pt>
                <c:pt idx="252">
                  <c:v>2.9898952048113664E-3</c:v>
                </c:pt>
                <c:pt idx="253">
                  <c:v>2.7992968339950403E-3</c:v>
                </c:pt>
                <c:pt idx="254">
                  <c:v>2.6186828195986951E-3</c:v>
                </c:pt>
                <c:pt idx="255">
                  <c:v>2.4476864099952618E-3</c:v>
                </c:pt>
                <c:pt idx="256">
                  <c:v>2.2859438103961034E-3</c:v>
                </c:pt>
                <c:pt idx="257">
                  <c:v>2.1330949164970981E-3</c:v>
                </c:pt>
                <c:pt idx="258">
                  <c:v>1.9887839999919339E-3</c:v>
                </c:pt>
                <c:pt idx="259">
                  <c:v>1.8526603456458957E-3</c:v>
                </c:pt>
                <c:pt idx="260">
                  <c:v>1.7243788398529311E-3</c:v>
                </c:pt>
                <c:pt idx="261">
                  <c:v>1.6036005108185888E-3</c:v>
                </c:pt>
                <c:pt idx="262">
                  <c:v>1.4899930207212374E-3</c:v>
                </c:pt>
                <c:pt idx="263">
                  <c:v>1.3832311104031668E-3</c:v>
                </c:pt>
                <c:pt idx="264">
                  <c:v>1.2829969973303841E-3</c:v>
                </c:pt>
                <c:pt idx="265">
                  <c:v>1.1889807277352398E-3</c:v>
                </c:pt>
                <c:pt idx="266">
                  <c:v>1.100880484018047E-3</c:v>
                </c:pt>
                <c:pt idx="267">
                  <c:v>1.0184028486332521E-3</c:v>
                </c:pt>
                <c:pt idx="268">
                  <c:v>9.4126302582105267E-4</c:v>
                </c:pt>
                <c:pt idx="269">
                  <c:v>8.6918502266730919E-4</c:v>
                </c:pt>
                <c:pt idx="270">
                  <c:v>8.0190179108256723E-4</c:v>
                </c:pt>
                <c:pt idx="271">
                  <c:v>7.3915533238508269E-4</c:v>
                </c:pt>
                <c:pt idx="272">
                  <c:v>6.806967662531479E-4</c:v>
                </c:pt>
                <c:pt idx="273">
                  <c:v>6.2628636587879708E-4</c:v>
                </c:pt>
                <c:pt idx="274">
                  <c:v>5.7569356120837866E-4</c:v>
                </c:pt>
                <c:pt idx="275">
                  <c:v>5.2869691219592215E-4</c:v>
                </c:pt>
                <c:pt idx="276">
                  <c:v>4.8508405402314798E-4</c:v>
                </c:pt>
                <c:pt idx="277">
                  <c:v>4.4465161625573428E-4</c:v>
                </c:pt>
                <c:pt idx="278">
                  <c:v>4.072051179096566E-4</c:v>
                </c:pt>
                <c:pt idx="279">
                  <c:v>3.7255884039471106E-4</c:v>
                </c:pt>
                <c:pt idx="280">
                  <c:v>3.4053568028531798E-4</c:v>
                </c:pt>
                <c:pt idx="281">
                  <c:v>3.109669838419481E-4</c:v>
                </c:pt>
                <c:pt idx="282">
                  <c:v>2.8369236517095819E-4</c:v>
                </c:pt>
                <c:pt idx="283">
                  <c:v>2.5855950986679522E-4</c:v>
                </c:pt>
                <c:pt idx="284">
                  <c:v>2.3542396592926234E-4</c:v>
                </c:pt>
                <c:pt idx="285">
                  <c:v>2.1414892369065196E-4</c:v>
                </c:pt>
                <c:pt idx="286">
                  <c:v>1.9460498642366749E-4</c:v>
                </c:pt>
                <c:pt idx="287">
                  <c:v>1.766699332320793E-4</c:v>
                </c:pt>
                <c:pt idx="288">
                  <c:v>1.602284757526996E-4</c:v>
                </c:pt>
                <c:pt idx="289">
                  <c:v>1.4517201012019036E-4</c:v>
                </c:pt>
                <c:pt idx="290">
                  <c:v>1.3139836556629137E-4</c:v>
                </c:pt>
                <c:pt idx="291">
                  <c:v>1.1881155094286557E-4</c:v>
                </c:pt>
                <c:pt idx="292">
                  <c:v>1.073215003743978E-4</c:v>
                </c:pt>
                <c:pt idx="293">
                  <c:v>9.6843819160964979E-5</c:v>
                </c:pt>
                <c:pt idx="294">
                  <c:v>8.7299530967714084E-5</c:v>
                </c:pt>
                <c:pt idx="295">
                  <c:v>7.8614827252195975E-5</c:v>
                </c:pt>
                <c:pt idx="296">
                  <c:v>7.0720819797002337E-5</c:v>
                </c:pt>
                <c:pt idx="297">
                  <c:v>6.3553297132511771E-5</c:v>
                </c:pt>
                <c:pt idx="298">
                  <c:v>5.7052485553671863E-5</c:v>
                </c:pt>
                <c:pt idx="299">
                  <c:v>5.116281535594038E-5</c:v>
                </c:pt>
                <c:pt idx="300">
                  <c:v>4.5832692839236867E-5</c:v>
                </c:pt>
                <c:pt idx="301">
                  <c:v>4.1014278555248038E-5</c:v>
                </c:pt>
                <c:pt idx="302">
                  <c:v>3.6663272202999193E-5</c:v>
                </c:pt>
                <c:pt idx="303">
                  <c:v>3.2738704510484514E-5</c:v>
                </c:pt>
                <c:pt idx="304">
                  <c:v>2.9202736376479537E-5</c:v>
                </c:pt>
                <c:pt idx="305">
                  <c:v>2.6020465486660957E-5</c:v>
                </c:pt>
                <c:pt idx="306">
                  <c:v>2.3159740561854471E-5</c:v>
                </c:pt>
                <c:pt idx="307">
                  <c:v>2.059098334377752E-5</c:v>
                </c:pt>
                <c:pt idx="308">
                  <c:v>1.8287018375011893E-5</c:v>
                </c:pt>
                <c:pt idx="309">
                  <c:v>1.62229105851732E-5</c:v>
                </c:pt>
                <c:pt idx="310">
                  <c:v>1.4375810654312648E-5</c:v>
                </c:pt>
                <c:pt idx="311">
                  <c:v>1.2724808087424648E-5</c:v>
                </c:pt>
                <c:pt idx="312">
                  <c:v>1.125079190049108E-5</c:v>
                </c:pt>
                <c:pt idx="313">
                  <c:v>9.9363187886503994E-6</c:v>
                </c:pt>
                <c:pt idx="314">
                  <c:v>8.7654886207382985E-6</c:v>
                </c:pt>
                <c:pt idx="315">
                  <c:v>7.7238270814637386E-6</c:v>
                </c:pt>
                <c:pt idx="316">
                  <c:v>6.7981752627156995E-6</c:v>
                </c:pt>
                <c:pt idx="317">
                  <c:v>5.9765859887901404E-6</c:v>
                </c:pt>
                <c:pt idx="318">
                  <c:v>5.24822664650286E-6</c:v>
                </c:pt>
                <c:pt idx="319">
                  <c:v>4.6032882800497745E-6</c:v>
                </c:pt>
                <c:pt idx="320">
                  <c:v>4.0329007019070713E-6</c:v>
                </c:pt>
                <c:pt idx="321">
                  <c:v>3.5290533648407069E-6</c:v>
                </c:pt>
                <c:pt idx="322">
                  <c:v>3.0845217360494243E-6</c:v>
                </c:pt>
                <c:pt idx="323">
                  <c:v>2.6927989123955476E-6</c:v>
                </c:pt>
                <c:pt idx="324">
                  <c:v>2.3480322154165131E-6</c:v>
                </c:pt>
                <c:pt idx="325">
                  <c:v>2.0449645061731476E-6</c:v>
                </c:pt>
              </c:numCache>
            </c:numRef>
          </c:yVal>
          <c:smooth val="1"/>
        </c:ser>
        <c:ser>
          <c:idx val="9"/>
          <c:order val="9"/>
          <c:tx>
            <c:strRef>
              <c:f>'Simulation Scenarios'!$L$46</c:f>
              <c:strCache>
                <c:ptCount val="1"/>
                <c:pt idx="0">
                  <c:v>2nd Floor 1.0</c:v>
                </c:pt>
              </c:strCache>
            </c:strRef>
          </c:tx>
          <c:spPr>
            <a:ln>
              <a:solidFill>
                <a:schemeClr val="accent2">
                  <a:lumMod val="50000"/>
                </a:schemeClr>
              </a:solidFill>
            </a:ln>
          </c:spPr>
          <c:marker>
            <c:symbol val="none"/>
          </c:marker>
          <c:xVal>
            <c:numRef>
              <c:f>'Simulation Scenarios'!$B$47:$B$372</c:f>
              <c:numCache>
                <c:formatCode>General</c:formatCode>
                <c:ptCount val="326"/>
                <c:pt idx="0">
                  <c:v>1.1499999999999999</c:v>
                </c:pt>
                <c:pt idx="1">
                  <c:v>1.3</c:v>
                </c:pt>
                <c:pt idx="2">
                  <c:v>1.45</c:v>
                </c:pt>
                <c:pt idx="3">
                  <c:v>1.6</c:v>
                </c:pt>
                <c:pt idx="4">
                  <c:v>1.75</c:v>
                </c:pt>
                <c:pt idx="5">
                  <c:v>1.9</c:v>
                </c:pt>
                <c:pt idx="6">
                  <c:v>2.0499999999999998</c:v>
                </c:pt>
                <c:pt idx="7">
                  <c:v>2.2000000000000002</c:v>
                </c:pt>
                <c:pt idx="8">
                  <c:v>2.35</c:v>
                </c:pt>
                <c:pt idx="9">
                  <c:v>2.5</c:v>
                </c:pt>
                <c:pt idx="10">
                  <c:v>2.6500000000000004</c:v>
                </c:pt>
                <c:pt idx="11">
                  <c:v>2.8</c:v>
                </c:pt>
                <c:pt idx="12">
                  <c:v>2.95</c:v>
                </c:pt>
                <c:pt idx="13">
                  <c:v>3.0999999999999996</c:v>
                </c:pt>
                <c:pt idx="14">
                  <c:v>3.25</c:v>
                </c:pt>
                <c:pt idx="15">
                  <c:v>3.4000000000000004</c:v>
                </c:pt>
                <c:pt idx="16">
                  <c:v>3.55</c:v>
                </c:pt>
                <c:pt idx="17">
                  <c:v>3.7</c:v>
                </c:pt>
                <c:pt idx="18">
                  <c:v>3.8499999999999996</c:v>
                </c:pt>
                <c:pt idx="19">
                  <c:v>4</c:v>
                </c:pt>
                <c:pt idx="20">
                  <c:v>4.1500000000000004</c:v>
                </c:pt>
                <c:pt idx="21">
                  <c:v>4.3000000000000007</c:v>
                </c:pt>
                <c:pt idx="22">
                  <c:v>4.4499999999999993</c:v>
                </c:pt>
                <c:pt idx="23">
                  <c:v>4.5999999999999996</c:v>
                </c:pt>
                <c:pt idx="24">
                  <c:v>4.75</c:v>
                </c:pt>
                <c:pt idx="25">
                  <c:v>4.9000000000000004</c:v>
                </c:pt>
                <c:pt idx="26">
                  <c:v>5.0500000000000007</c:v>
                </c:pt>
                <c:pt idx="27">
                  <c:v>5.1999999999999993</c:v>
                </c:pt>
                <c:pt idx="28">
                  <c:v>5.35</c:v>
                </c:pt>
                <c:pt idx="29">
                  <c:v>5.5</c:v>
                </c:pt>
                <c:pt idx="30">
                  <c:v>5.65</c:v>
                </c:pt>
                <c:pt idx="31">
                  <c:v>5.8000000000000007</c:v>
                </c:pt>
                <c:pt idx="32">
                  <c:v>5.9499999999999993</c:v>
                </c:pt>
                <c:pt idx="33">
                  <c:v>6.1</c:v>
                </c:pt>
                <c:pt idx="34">
                  <c:v>6.25</c:v>
                </c:pt>
                <c:pt idx="35">
                  <c:v>6.4</c:v>
                </c:pt>
                <c:pt idx="36">
                  <c:v>6.5500000000000007</c:v>
                </c:pt>
                <c:pt idx="37">
                  <c:v>6.6999999999999993</c:v>
                </c:pt>
                <c:pt idx="38">
                  <c:v>6.85</c:v>
                </c:pt>
                <c:pt idx="39">
                  <c:v>7</c:v>
                </c:pt>
                <c:pt idx="40">
                  <c:v>7.1499999999999995</c:v>
                </c:pt>
                <c:pt idx="41">
                  <c:v>7.3000000000000007</c:v>
                </c:pt>
                <c:pt idx="42">
                  <c:v>7.4499999999999993</c:v>
                </c:pt>
                <c:pt idx="43">
                  <c:v>7.6000000000000005</c:v>
                </c:pt>
                <c:pt idx="44">
                  <c:v>7.75</c:v>
                </c:pt>
                <c:pt idx="45">
                  <c:v>7.8999999999999995</c:v>
                </c:pt>
                <c:pt idx="46">
                  <c:v>8.0500000000000007</c:v>
                </c:pt>
                <c:pt idx="47">
                  <c:v>8.1999999999999993</c:v>
                </c:pt>
                <c:pt idx="48">
                  <c:v>8.3500000000000014</c:v>
                </c:pt>
                <c:pt idx="49">
                  <c:v>8.5</c:v>
                </c:pt>
                <c:pt idx="50">
                  <c:v>8.6499999999999986</c:v>
                </c:pt>
                <c:pt idx="51">
                  <c:v>8.8000000000000007</c:v>
                </c:pt>
                <c:pt idx="52">
                  <c:v>8.9499999999999993</c:v>
                </c:pt>
                <c:pt idx="53">
                  <c:v>9.1000000000000014</c:v>
                </c:pt>
                <c:pt idx="54">
                  <c:v>9.25</c:v>
                </c:pt>
                <c:pt idx="55">
                  <c:v>9.3999999999999986</c:v>
                </c:pt>
                <c:pt idx="56">
                  <c:v>9.5500000000000007</c:v>
                </c:pt>
                <c:pt idx="57">
                  <c:v>9.6999999999999993</c:v>
                </c:pt>
                <c:pt idx="58">
                  <c:v>9.8500000000000014</c:v>
                </c:pt>
                <c:pt idx="59">
                  <c:v>10</c:v>
                </c:pt>
                <c:pt idx="60">
                  <c:v>10.149999999999999</c:v>
                </c:pt>
                <c:pt idx="61">
                  <c:v>10.3</c:v>
                </c:pt>
                <c:pt idx="62">
                  <c:v>10.45</c:v>
                </c:pt>
                <c:pt idx="63">
                  <c:v>10.600000000000001</c:v>
                </c:pt>
                <c:pt idx="64">
                  <c:v>10.75</c:v>
                </c:pt>
                <c:pt idx="65">
                  <c:v>10.899999999999999</c:v>
                </c:pt>
                <c:pt idx="66">
                  <c:v>11.05</c:v>
                </c:pt>
                <c:pt idx="67">
                  <c:v>11.2</c:v>
                </c:pt>
                <c:pt idx="68">
                  <c:v>11.350000000000001</c:v>
                </c:pt>
                <c:pt idx="69">
                  <c:v>11.5</c:v>
                </c:pt>
                <c:pt idx="70">
                  <c:v>11.649999999999999</c:v>
                </c:pt>
                <c:pt idx="71">
                  <c:v>11.8</c:v>
                </c:pt>
                <c:pt idx="72">
                  <c:v>11.95</c:v>
                </c:pt>
                <c:pt idx="73">
                  <c:v>12.100000000000001</c:v>
                </c:pt>
                <c:pt idx="74">
                  <c:v>12.25</c:v>
                </c:pt>
                <c:pt idx="75">
                  <c:v>12.399999999999999</c:v>
                </c:pt>
                <c:pt idx="76">
                  <c:v>12.55</c:v>
                </c:pt>
                <c:pt idx="77">
                  <c:v>12.7</c:v>
                </c:pt>
                <c:pt idx="78">
                  <c:v>12.850000000000001</c:v>
                </c:pt>
                <c:pt idx="79">
                  <c:v>13</c:v>
                </c:pt>
                <c:pt idx="80">
                  <c:v>13.149999999999999</c:v>
                </c:pt>
                <c:pt idx="81">
                  <c:v>13.299999999999999</c:v>
                </c:pt>
                <c:pt idx="82">
                  <c:v>13.450000000000001</c:v>
                </c:pt>
                <c:pt idx="83">
                  <c:v>13.600000000000001</c:v>
                </c:pt>
                <c:pt idx="84">
                  <c:v>13.75</c:v>
                </c:pt>
                <c:pt idx="85">
                  <c:v>13.899999999999999</c:v>
                </c:pt>
                <c:pt idx="86">
                  <c:v>14.049999999999999</c:v>
                </c:pt>
                <c:pt idx="87">
                  <c:v>14.200000000000001</c:v>
                </c:pt>
                <c:pt idx="88">
                  <c:v>14.350000000000001</c:v>
                </c:pt>
                <c:pt idx="89">
                  <c:v>14.5</c:v>
                </c:pt>
                <c:pt idx="90">
                  <c:v>14.649999999999999</c:v>
                </c:pt>
                <c:pt idx="91">
                  <c:v>14.799999999999999</c:v>
                </c:pt>
                <c:pt idx="92">
                  <c:v>14.950000000000001</c:v>
                </c:pt>
                <c:pt idx="93">
                  <c:v>15.100000000000001</c:v>
                </c:pt>
                <c:pt idx="94">
                  <c:v>15.25</c:v>
                </c:pt>
                <c:pt idx="95">
                  <c:v>15.399999999999999</c:v>
                </c:pt>
                <c:pt idx="96">
                  <c:v>15.549999999999999</c:v>
                </c:pt>
                <c:pt idx="97">
                  <c:v>15.700000000000001</c:v>
                </c:pt>
                <c:pt idx="98">
                  <c:v>15.850000000000001</c:v>
                </c:pt>
                <c:pt idx="99">
                  <c:v>16</c:v>
                </c:pt>
                <c:pt idx="100">
                  <c:v>16.149999999999999</c:v>
                </c:pt>
                <c:pt idx="101">
                  <c:v>16.299999999999997</c:v>
                </c:pt>
                <c:pt idx="102">
                  <c:v>16.450000000000003</c:v>
                </c:pt>
                <c:pt idx="103">
                  <c:v>16.600000000000001</c:v>
                </c:pt>
                <c:pt idx="104">
                  <c:v>16.75</c:v>
                </c:pt>
                <c:pt idx="105">
                  <c:v>16.899999999999999</c:v>
                </c:pt>
                <c:pt idx="106">
                  <c:v>17.049999999999997</c:v>
                </c:pt>
                <c:pt idx="107">
                  <c:v>17.200000000000003</c:v>
                </c:pt>
                <c:pt idx="108">
                  <c:v>17.350000000000001</c:v>
                </c:pt>
                <c:pt idx="109">
                  <c:v>17.5</c:v>
                </c:pt>
                <c:pt idx="110">
                  <c:v>17.649999999999999</c:v>
                </c:pt>
                <c:pt idx="111">
                  <c:v>17.799999999999997</c:v>
                </c:pt>
                <c:pt idx="112">
                  <c:v>17.950000000000003</c:v>
                </c:pt>
                <c:pt idx="113">
                  <c:v>18.100000000000001</c:v>
                </c:pt>
                <c:pt idx="114">
                  <c:v>18.25</c:v>
                </c:pt>
                <c:pt idx="115">
                  <c:v>18.399999999999999</c:v>
                </c:pt>
                <c:pt idx="116">
                  <c:v>18.549999999999997</c:v>
                </c:pt>
                <c:pt idx="117">
                  <c:v>18.700000000000003</c:v>
                </c:pt>
                <c:pt idx="118">
                  <c:v>18.850000000000001</c:v>
                </c:pt>
                <c:pt idx="119">
                  <c:v>19</c:v>
                </c:pt>
                <c:pt idx="120">
                  <c:v>19.149999999999999</c:v>
                </c:pt>
                <c:pt idx="121">
                  <c:v>19.299999999999997</c:v>
                </c:pt>
                <c:pt idx="122">
                  <c:v>19.450000000000003</c:v>
                </c:pt>
                <c:pt idx="123">
                  <c:v>19.600000000000001</c:v>
                </c:pt>
                <c:pt idx="124">
                  <c:v>19.75</c:v>
                </c:pt>
                <c:pt idx="125">
                  <c:v>19.899999999999999</c:v>
                </c:pt>
                <c:pt idx="126">
                  <c:v>20.049999999999997</c:v>
                </c:pt>
                <c:pt idx="127">
                  <c:v>20.200000000000003</c:v>
                </c:pt>
                <c:pt idx="128">
                  <c:v>20.350000000000001</c:v>
                </c:pt>
                <c:pt idx="129">
                  <c:v>20.5</c:v>
                </c:pt>
                <c:pt idx="130">
                  <c:v>20.65</c:v>
                </c:pt>
                <c:pt idx="131">
                  <c:v>20.799999999999997</c:v>
                </c:pt>
                <c:pt idx="132">
                  <c:v>20.950000000000003</c:v>
                </c:pt>
                <c:pt idx="133">
                  <c:v>21.1</c:v>
                </c:pt>
                <c:pt idx="134">
                  <c:v>21.25</c:v>
                </c:pt>
                <c:pt idx="135">
                  <c:v>21.4</c:v>
                </c:pt>
                <c:pt idx="136">
                  <c:v>21.549999999999997</c:v>
                </c:pt>
                <c:pt idx="137">
                  <c:v>21.700000000000003</c:v>
                </c:pt>
                <c:pt idx="138">
                  <c:v>21.85</c:v>
                </c:pt>
                <c:pt idx="139">
                  <c:v>22</c:v>
                </c:pt>
                <c:pt idx="140">
                  <c:v>22.15</c:v>
                </c:pt>
                <c:pt idx="141">
                  <c:v>22.299999999999997</c:v>
                </c:pt>
                <c:pt idx="142">
                  <c:v>22.450000000000003</c:v>
                </c:pt>
                <c:pt idx="143">
                  <c:v>22.6</c:v>
                </c:pt>
                <c:pt idx="144">
                  <c:v>22.75</c:v>
                </c:pt>
                <c:pt idx="145">
                  <c:v>22.9</c:v>
                </c:pt>
                <c:pt idx="146">
                  <c:v>23.049999999999997</c:v>
                </c:pt>
                <c:pt idx="147">
                  <c:v>23.200000000000003</c:v>
                </c:pt>
                <c:pt idx="148">
                  <c:v>23.35</c:v>
                </c:pt>
                <c:pt idx="149">
                  <c:v>23.5</c:v>
                </c:pt>
                <c:pt idx="150">
                  <c:v>23.65</c:v>
                </c:pt>
                <c:pt idx="151">
                  <c:v>23.799999999999997</c:v>
                </c:pt>
                <c:pt idx="152">
                  <c:v>23.950000000000003</c:v>
                </c:pt>
                <c:pt idx="153">
                  <c:v>24.1</c:v>
                </c:pt>
                <c:pt idx="154">
                  <c:v>24.25</c:v>
                </c:pt>
                <c:pt idx="155">
                  <c:v>24.4</c:v>
                </c:pt>
                <c:pt idx="156">
                  <c:v>24.549999999999997</c:v>
                </c:pt>
                <c:pt idx="157">
                  <c:v>24.700000000000003</c:v>
                </c:pt>
                <c:pt idx="158">
                  <c:v>24.85</c:v>
                </c:pt>
                <c:pt idx="159">
                  <c:v>25</c:v>
                </c:pt>
                <c:pt idx="160">
                  <c:v>25.150000000000002</c:v>
                </c:pt>
                <c:pt idx="161">
                  <c:v>25.299999999999997</c:v>
                </c:pt>
                <c:pt idx="162">
                  <c:v>25.450000000000003</c:v>
                </c:pt>
                <c:pt idx="163">
                  <c:v>25.599999999999998</c:v>
                </c:pt>
                <c:pt idx="164">
                  <c:v>25.75</c:v>
                </c:pt>
                <c:pt idx="165">
                  <c:v>25.900000000000002</c:v>
                </c:pt>
                <c:pt idx="166">
                  <c:v>26.049999999999997</c:v>
                </c:pt>
                <c:pt idx="167">
                  <c:v>26.200000000000003</c:v>
                </c:pt>
                <c:pt idx="168">
                  <c:v>26.349999999999998</c:v>
                </c:pt>
                <c:pt idx="169">
                  <c:v>26.5</c:v>
                </c:pt>
                <c:pt idx="170">
                  <c:v>26.650000000000002</c:v>
                </c:pt>
                <c:pt idx="171">
                  <c:v>26.799999999999997</c:v>
                </c:pt>
                <c:pt idx="172">
                  <c:v>26.950000000000003</c:v>
                </c:pt>
                <c:pt idx="173">
                  <c:v>27.099999999999998</c:v>
                </c:pt>
                <c:pt idx="174">
                  <c:v>27.25</c:v>
                </c:pt>
                <c:pt idx="175">
                  <c:v>27.400000000000002</c:v>
                </c:pt>
                <c:pt idx="176">
                  <c:v>27.549999999999997</c:v>
                </c:pt>
                <c:pt idx="177">
                  <c:v>27.700000000000003</c:v>
                </c:pt>
                <c:pt idx="178">
                  <c:v>27.849999999999998</c:v>
                </c:pt>
                <c:pt idx="179">
                  <c:v>28</c:v>
                </c:pt>
                <c:pt idx="180">
                  <c:v>28.150000000000002</c:v>
                </c:pt>
                <c:pt idx="181">
                  <c:v>28.299999999999997</c:v>
                </c:pt>
                <c:pt idx="182">
                  <c:v>28.450000000000003</c:v>
                </c:pt>
                <c:pt idx="183">
                  <c:v>28.599999999999998</c:v>
                </c:pt>
                <c:pt idx="184">
                  <c:v>28.75</c:v>
                </c:pt>
                <c:pt idx="185">
                  <c:v>28.900000000000002</c:v>
                </c:pt>
                <c:pt idx="186">
                  <c:v>29.049999999999997</c:v>
                </c:pt>
                <c:pt idx="187">
                  <c:v>29.200000000000003</c:v>
                </c:pt>
                <c:pt idx="188">
                  <c:v>29.349999999999998</c:v>
                </c:pt>
                <c:pt idx="189">
                  <c:v>29.5</c:v>
                </c:pt>
                <c:pt idx="190">
                  <c:v>29.650000000000002</c:v>
                </c:pt>
                <c:pt idx="191">
                  <c:v>29.799999999999997</c:v>
                </c:pt>
                <c:pt idx="192">
                  <c:v>29.950000000000003</c:v>
                </c:pt>
                <c:pt idx="193">
                  <c:v>30.099999999999998</c:v>
                </c:pt>
                <c:pt idx="194">
                  <c:v>30.25</c:v>
                </c:pt>
                <c:pt idx="195">
                  <c:v>30.400000000000002</c:v>
                </c:pt>
                <c:pt idx="196">
                  <c:v>30.549999999999997</c:v>
                </c:pt>
                <c:pt idx="197">
                  <c:v>30.700000000000003</c:v>
                </c:pt>
                <c:pt idx="198">
                  <c:v>30.849999999999998</c:v>
                </c:pt>
                <c:pt idx="199">
                  <c:v>31</c:v>
                </c:pt>
                <c:pt idx="200">
                  <c:v>31.150000000000002</c:v>
                </c:pt>
                <c:pt idx="201">
                  <c:v>31.299999999999997</c:v>
                </c:pt>
                <c:pt idx="202">
                  <c:v>31.450000000000003</c:v>
                </c:pt>
                <c:pt idx="203">
                  <c:v>31.599999999999998</c:v>
                </c:pt>
                <c:pt idx="204">
                  <c:v>31.75</c:v>
                </c:pt>
                <c:pt idx="205">
                  <c:v>31.900000000000002</c:v>
                </c:pt>
                <c:pt idx="206">
                  <c:v>32.049999999999997</c:v>
                </c:pt>
                <c:pt idx="207">
                  <c:v>32.200000000000003</c:v>
                </c:pt>
                <c:pt idx="208">
                  <c:v>32.349999999999994</c:v>
                </c:pt>
                <c:pt idx="209">
                  <c:v>32.5</c:v>
                </c:pt>
                <c:pt idx="210">
                  <c:v>32.650000000000006</c:v>
                </c:pt>
                <c:pt idx="211">
                  <c:v>32.799999999999997</c:v>
                </c:pt>
                <c:pt idx="212">
                  <c:v>32.950000000000003</c:v>
                </c:pt>
                <c:pt idx="213">
                  <c:v>33.099999999999994</c:v>
                </c:pt>
                <c:pt idx="214">
                  <c:v>33.25</c:v>
                </c:pt>
                <c:pt idx="215">
                  <c:v>33.400000000000006</c:v>
                </c:pt>
                <c:pt idx="216">
                  <c:v>33.549999999999997</c:v>
                </c:pt>
                <c:pt idx="217">
                  <c:v>33.700000000000003</c:v>
                </c:pt>
                <c:pt idx="218">
                  <c:v>33.849999999999994</c:v>
                </c:pt>
                <c:pt idx="219">
                  <c:v>34</c:v>
                </c:pt>
                <c:pt idx="220">
                  <c:v>34.150000000000006</c:v>
                </c:pt>
                <c:pt idx="221">
                  <c:v>34.299999999999997</c:v>
                </c:pt>
                <c:pt idx="222">
                  <c:v>34.450000000000003</c:v>
                </c:pt>
                <c:pt idx="223">
                  <c:v>34.599999999999994</c:v>
                </c:pt>
                <c:pt idx="224">
                  <c:v>34.75</c:v>
                </c:pt>
                <c:pt idx="225">
                  <c:v>34.900000000000006</c:v>
                </c:pt>
                <c:pt idx="226">
                  <c:v>35.049999999999997</c:v>
                </c:pt>
                <c:pt idx="227">
                  <c:v>35.200000000000003</c:v>
                </c:pt>
                <c:pt idx="228">
                  <c:v>35.349999999999994</c:v>
                </c:pt>
                <c:pt idx="229">
                  <c:v>35.5</c:v>
                </c:pt>
                <c:pt idx="230">
                  <c:v>35.650000000000006</c:v>
                </c:pt>
                <c:pt idx="231">
                  <c:v>35.799999999999997</c:v>
                </c:pt>
                <c:pt idx="232">
                  <c:v>35.950000000000003</c:v>
                </c:pt>
                <c:pt idx="233">
                  <c:v>36.099999999999994</c:v>
                </c:pt>
                <c:pt idx="234">
                  <c:v>36.25</c:v>
                </c:pt>
                <c:pt idx="235">
                  <c:v>36.400000000000006</c:v>
                </c:pt>
                <c:pt idx="236">
                  <c:v>36.549999999999997</c:v>
                </c:pt>
                <c:pt idx="237">
                  <c:v>36.700000000000003</c:v>
                </c:pt>
                <c:pt idx="238">
                  <c:v>36.849999999999994</c:v>
                </c:pt>
                <c:pt idx="239">
                  <c:v>37</c:v>
                </c:pt>
                <c:pt idx="240">
                  <c:v>37.150000000000006</c:v>
                </c:pt>
                <c:pt idx="241">
                  <c:v>37.299999999999997</c:v>
                </c:pt>
                <c:pt idx="242">
                  <c:v>37.450000000000003</c:v>
                </c:pt>
                <c:pt idx="243">
                  <c:v>37.599999999999994</c:v>
                </c:pt>
                <c:pt idx="244">
                  <c:v>37.75</c:v>
                </c:pt>
                <c:pt idx="245">
                  <c:v>37.900000000000006</c:v>
                </c:pt>
                <c:pt idx="246">
                  <c:v>38.049999999999997</c:v>
                </c:pt>
                <c:pt idx="247">
                  <c:v>38.200000000000003</c:v>
                </c:pt>
                <c:pt idx="248">
                  <c:v>38.349999999999994</c:v>
                </c:pt>
                <c:pt idx="249">
                  <c:v>38.5</c:v>
                </c:pt>
                <c:pt idx="250">
                  <c:v>38.650000000000006</c:v>
                </c:pt>
                <c:pt idx="251">
                  <c:v>38.799999999999997</c:v>
                </c:pt>
                <c:pt idx="252">
                  <c:v>38.950000000000003</c:v>
                </c:pt>
                <c:pt idx="253">
                  <c:v>39.099999999999994</c:v>
                </c:pt>
                <c:pt idx="254">
                  <c:v>39.25</c:v>
                </c:pt>
                <c:pt idx="255">
                  <c:v>39.400000000000006</c:v>
                </c:pt>
                <c:pt idx="256">
                  <c:v>39.549999999999997</c:v>
                </c:pt>
                <c:pt idx="257">
                  <c:v>39.700000000000003</c:v>
                </c:pt>
                <c:pt idx="258">
                  <c:v>39.849999999999994</c:v>
                </c:pt>
                <c:pt idx="259">
                  <c:v>40</c:v>
                </c:pt>
                <c:pt idx="260">
                  <c:v>40.150000000000006</c:v>
                </c:pt>
                <c:pt idx="261">
                  <c:v>40.299999999999997</c:v>
                </c:pt>
                <c:pt idx="262">
                  <c:v>40.450000000000003</c:v>
                </c:pt>
                <c:pt idx="263">
                  <c:v>40.599999999999994</c:v>
                </c:pt>
                <c:pt idx="264">
                  <c:v>40.75</c:v>
                </c:pt>
                <c:pt idx="265">
                  <c:v>40.900000000000006</c:v>
                </c:pt>
                <c:pt idx="266">
                  <c:v>41.05</c:v>
                </c:pt>
                <c:pt idx="267">
                  <c:v>41.2</c:v>
                </c:pt>
                <c:pt idx="268">
                  <c:v>41.349999999999994</c:v>
                </c:pt>
                <c:pt idx="269">
                  <c:v>41.5</c:v>
                </c:pt>
                <c:pt idx="270">
                  <c:v>41.650000000000006</c:v>
                </c:pt>
                <c:pt idx="271">
                  <c:v>41.8</c:v>
                </c:pt>
                <c:pt idx="272">
                  <c:v>41.95</c:v>
                </c:pt>
                <c:pt idx="273">
                  <c:v>42.099999999999994</c:v>
                </c:pt>
                <c:pt idx="274">
                  <c:v>42.25</c:v>
                </c:pt>
                <c:pt idx="275">
                  <c:v>42.400000000000006</c:v>
                </c:pt>
                <c:pt idx="276">
                  <c:v>42.55</c:v>
                </c:pt>
                <c:pt idx="277">
                  <c:v>42.7</c:v>
                </c:pt>
                <c:pt idx="278">
                  <c:v>42.849999999999994</c:v>
                </c:pt>
                <c:pt idx="279">
                  <c:v>43</c:v>
                </c:pt>
                <c:pt idx="280">
                  <c:v>43.150000000000006</c:v>
                </c:pt>
                <c:pt idx="281">
                  <c:v>43.3</c:v>
                </c:pt>
                <c:pt idx="282">
                  <c:v>43.45</c:v>
                </c:pt>
                <c:pt idx="283">
                  <c:v>43.599999999999994</c:v>
                </c:pt>
                <c:pt idx="284">
                  <c:v>43.75</c:v>
                </c:pt>
                <c:pt idx="285">
                  <c:v>43.900000000000006</c:v>
                </c:pt>
                <c:pt idx="286">
                  <c:v>44.05</c:v>
                </c:pt>
                <c:pt idx="287">
                  <c:v>44.2</c:v>
                </c:pt>
                <c:pt idx="288">
                  <c:v>44.349999999999994</c:v>
                </c:pt>
                <c:pt idx="289">
                  <c:v>44.5</c:v>
                </c:pt>
                <c:pt idx="290">
                  <c:v>44.650000000000006</c:v>
                </c:pt>
                <c:pt idx="291">
                  <c:v>44.8</c:v>
                </c:pt>
                <c:pt idx="292">
                  <c:v>44.95</c:v>
                </c:pt>
                <c:pt idx="293">
                  <c:v>45.099999999999994</c:v>
                </c:pt>
                <c:pt idx="294">
                  <c:v>45.25</c:v>
                </c:pt>
                <c:pt idx="295">
                  <c:v>45.400000000000006</c:v>
                </c:pt>
                <c:pt idx="296">
                  <c:v>45.55</c:v>
                </c:pt>
                <c:pt idx="297">
                  <c:v>45.7</c:v>
                </c:pt>
                <c:pt idx="298">
                  <c:v>45.849999999999994</c:v>
                </c:pt>
                <c:pt idx="299">
                  <c:v>46</c:v>
                </c:pt>
                <c:pt idx="300">
                  <c:v>46.150000000000006</c:v>
                </c:pt>
                <c:pt idx="301">
                  <c:v>46.3</c:v>
                </c:pt>
                <c:pt idx="302">
                  <c:v>46.45</c:v>
                </c:pt>
                <c:pt idx="303">
                  <c:v>46.599999999999994</c:v>
                </c:pt>
                <c:pt idx="304">
                  <c:v>46.75</c:v>
                </c:pt>
                <c:pt idx="305">
                  <c:v>46.900000000000006</c:v>
                </c:pt>
                <c:pt idx="306">
                  <c:v>47.05</c:v>
                </c:pt>
                <c:pt idx="307">
                  <c:v>47.2</c:v>
                </c:pt>
                <c:pt idx="308">
                  <c:v>47.349999999999994</c:v>
                </c:pt>
                <c:pt idx="309">
                  <c:v>47.5</c:v>
                </c:pt>
                <c:pt idx="310">
                  <c:v>47.650000000000006</c:v>
                </c:pt>
                <c:pt idx="311">
                  <c:v>47.8</c:v>
                </c:pt>
                <c:pt idx="312">
                  <c:v>47.95</c:v>
                </c:pt>
                <c:pt idx="313">
                  <c:v>48.099999999999994</c:v>
                </c:pt>
                <c:pt idx="314">
                  <c:v>48.25</c:v>
                </c:pt>
                <c:pt idx="315">
                  <c:v>48.400000000000006</c:v>
                </c:pt>
                <c:pt idx="316">
                  <c:v>48.55</c:v>
                </c:pt>
                <c:pt idx="317">
                  <c:v>48.7</c:v>
                </c:pt>
                <c:pt idx="318">
                  <c:v>48.849999999999994</c:v>
                </c:pt>
                <c:pt idx="319">
                  <c:v>49</c:v>
                </c:pt>
                <c:pt idx="320">
                  <c:v>49.150000000000006</c:v>
                </c:pt>
                <c:pt idx="321">
                  <c:v>49.300000000000004</c:v>
                </c:pt>
                <c:pt idx="322">
                  <c:v>49.449999999999996</c:v>
                </c:pt>
                <c:pt idx="323">
                  <c:v>49.599999999999994</c:v>
                </c:pt>
                <c:pt idx="324">
                  <c:v>49.75</c:v>
                </c:pt>
                <c:pt idx="325">
                  <c:v>49.900000000000006</c:v>
                </c:pt>
              </c:numCache>
            </c:numRef>
          </c:xVal>
          <c:yVal>
            <c:numRef>
              <c:f>'Simulation Scenarios'!$L$47:$L$372</c:f>
              <c:numCache>
                <c:formatCode>General</c:formatCode>
                <c:ptCount val="326"/>
                <c:pt idx="0">
                  <c:v>3.3626864953555464E-7</c:v>
                </c:pt>
                <c:pt idx="1">
                  <c:v>2.0387516397228785E-6</c:v>
                </c:pt>
                <c:pt idx="2">
                  <c:v>5.8506138421740733E-6</c:v>
                </c:pt>
                <c:pt idx="3">
                  <c:v>1.2360662965076739E-5</c:v>
                </c:pt>
                <c:pt idx="4">
                  <c:v>2.2080406435305887E-5</c:v>
                </c:pt>
                <c:pt idx="5">
                  <c:v>3.5471296889521234E-5</c:v>
                </c:pt>
                <c:pt idx="6">
                  <c:v>5.295863901620634E-5</c:v>
                </c:pt>
                <c:pt idx="7">
                  <c:v>7.4939901412950774E-5</c:v>
                </c:pt>
                <c:pt idx="8">
                  <c:v>1.017901739041173E-4</c:v>
                </c:pt>
                <c:pt idx="9">
                  <c:v>1.3386598377923502E-4</c:v>
                </c:pt>
                <c:pt idx="10">
                  <c:v>1.7150808773858949E-4</c:v>
                </c:pt>
                <c:pt idx="11">
                  <c:v>2.1504358449290139E-4</c:v>
                </c:pt>
                <c:pt idx="12">
                  <c:v>2.647875550907854E-4</c:v>
                </c:pt>
                <c:pt idx="13">
                  <c:v>3.2104436229050666E-4</c:v>
                </c:pt>
                <c:pt idx="14">
                  <c:v>3.8410869598519296E-4</c:v>
                </c:pt>
                <c:pt idx="15">
                  <c:v>4.542664244431629E-4</c:v>
                </c:pt>
                <c:pt idx="16">
                  <c:v>5.3179529366183741E-4</c:v>
                </c:pt>
                <c:pt idx="17">
                  <c:v>6.1696550554665264E-4</c:v>
                </c:pt>
                <c:pt idx="18">
                  <c:v>7.1004019770801511E-4</c:v>
                </c:pt>
                <c:pt idx="19">
                  <c:v>8.112758421187406E-4</c:v>
                </c:pt>
                <c:pt idx="20">
                  <c:v>9.2092257589643407E-4</c:v>
                </c:pt>
                <c:pt idx="21">
                  <c:v>1.0392244745684601E-3</c:v>
                </c:pt>
                <c:pt idx="22">
                  <c:v>1.1664197760162273E-3</c:v>
                </c:pt>
                <c:pt idx="23">
                  <c:v>1.3027410616643907E-3</c:v>
                </c:pt>
                <c:pt idx="24">
                  <c:v>1.4484154002324453E-3</c:v>
                </c:pt>
                <c:pt idx="25">
                  <c:v>1.6036644583994578E-3</c:v>
                </c:pt>
                <c:pt idx="26">
                  <c:v>1.7687045819755724E-3</c:v>
                </c:pt>
                <c:pt idx="27">
                  <c:v>1.943746850575277E-3</c:v>
                </c:pt>
                <c:pt idx="28">
                  <c:v>2.1289971083097666E-3</c:v>
                </c:pt>
                <c:pt idx="29">
                  <c:v>2.3246559726317483E-3</c:v>
                </c:pt>
                <c:pt idx="30">
                  <c:v>2.5309188231551166E-3</c:v>
                </c:pt>
                <c:pt idx="31">
                  <c:v>2.7479757720187386E-3</c:v>
                </c:pt>
                <c:pt idx="32">
                  <c:v>2.9760116171562378E-3</c:v>
                </c:pt>
                <c:pt idx="33">
                  <c:v>3.2152057796632585E-3</c:v>
                </c:pt>
                <c:pt idx="34">
                  <c:v>3.4657322263130157E-3</c:v>
                </c:pt>
                <c:pt idx="35">
                  <c:v>3.727759378154671E-3</c:v>
                </c:pt>
                <c:pt idx="36">
                  <c:v>4.0014500060327265E-3</c:v>
                </c:pt>
                <c:pt idx="37">
                  <c:v>4.2869611137857965E-3</c:v>
                </c:pt>
                <c:pt idx="38">
                  <c:v>4.5844438098171687E-3</c:v>
                </c:pt>
                <c:pt idx="39">
                  <c:v>4.8940431676749154E-3</c:v>
                </c:pt>
                <c:pt idx="40">
                  <c:v>5.2158980762346567E-3</c:v>
                </c:pt>
                <c:pt idx="41">
                  <c:v>5.5501410800414706E-3</c:v>
                </c:pt>
                <c:pt idx="42">
                  <c:v>5.8968982103379036E-3</c:v>
                </c:pt>
                <c:pt idx="43">
                  <c:v>6.2562888072816777E-3</c:v>
                </c:pt>
                <c:pt idx="44">
                  <c:v>6.6284253338382447E-3</c:v>
                </c:pt>
                <c:pt idx="45">
                  <c:v>7.0134131818196952E-3</c:v>
                </c:pt>
                <c:pt idx="46">
                  <c:v>7.4113504705316871E-3</c:v>
                </c:pt>
                <c:pt idx="47">
                  <c:v>7.8223278384833683E-3</c:v>
                </c:pt>
                <c:pt idx="48">
                  <c:v>8.2464282286123496E-3</c:v>
                </c:pt>
                <c:pt idx="49">
                  <c:v>8.6837266674753364E-3</c:v>
                </c:pt>
                <c:pt idx="50">
                  <c:v>9.1342900388572488E-3</c:v>
                </c:pt>
                <c:pt idx="51">
                  <c:v>9.5981768522546314E-3</c:v>
                </c:pt>
                <c:pt idx="52">
                  <c:v>1.0075437006695172E-2</c:v>
                </c:pt>
                <c:pt idx="53">
                  <c:v>1.0566111550361666E-2</c:v>
                </c:pt>
                <c:pt idx="54">
                  <c:v>1.1070232436497626E-2</c:v>
                </c:pt>
                <c:pt idx="55">
                  <c:v>1.1587822276081291E-2</c:v>
                </c:pt>
                <c:pt idx="56">
                  <c:v>1.2118894087765715E-2</c:v>
                </c:pt>
                <c:pt idx="57">
                  <c:v>1.2663451045594224E-2</c:v>
                </c:pt>
                <c:pt idx="58">
                  <c:v>1.3221486225013708E-2</c:v>
                </c:pt>
                <c:pt idx="59">
                  <c:v>1.3792982347720905E-2</c:v>
                </c:pt>
                <c:pt idx="60">
                  <c:v>1.4377911525891502E-2</c:v>
                </c:pt>
                <c:pt idx="61">
                  <c:v>1.4976235006355971E-2</c:v>
                </c:pt>
                <c:pt idx="62">
                  <c:v>1.5587902915301042E-2</c:v>
                </c:pt>
                <c:pt idx="63">
                  <c:v>1.6212854004091386E-2</c:v>
                </c:pt>
                <c:pt idx="64">
                  <c:v>1.685101539682041E-2</c:v>
                </c:pt>
                <c:pt idx="65">
                  <c:v>1.7502302340216228E-2</c:v>
                </c:pt>
                <c:pt idx="66">
                  <c:v>1.8166617956542844E-2</c:v>
                </c:pt>
                <c:pt idx="67">
                  <c:v>1.8843853000152989E-2</c:v>
                </c:pt>
                <c:pt idx="68">
                  <c:v>1.9533885618364489E-2</c:v>
                </c:pt>
                <c:pt idx="69">
                  <c:v>2.0236581117346102E-2</c:v>
                </c:pt>
                <c:pt idx="70">
                  <c:v>2.0951791733714829E-2</c:v>
                </c:pt>
                <c:pt idx="71">
                  <c:v>2.1679356412559903E-2</c:v>
                </c:pt>
                <c:pt idx="72">
                  <c:v>2.2419100592622851E-2</c:v>
                </c:pt>
                <c:pt idx="73">
                  <c:v>2.3170835999376152E-2</c:v>
                </c:pt>
                <c:pt idx="74">
                  <c:v>2.3934360446755117E-2</c:v>
                </c:pt>
                <c:pt idx="75">
                  <c:v>2.4709457648309611E-2</c:v>
                </c:pt>
                <c:pt idx="76">
                  <c:v>2.5495897038552196E-2</c:v>
                </c:pt>
                <c:pt idx="77">
                  <c:v>2.6293433605289435E-2</c:v>
                </c:pt>
                <c:pt idx="78">
                  <c:v>2.7101807733731598E-2</c:v>
                </c:pt>
                <c:pt idx="79">
                  <c:v>2.7920745063182734E-2</c:v>
                </c:pt>
                <c:pt idx="80">
                  <c:v>2.8749956357119827E-2</c:v>
                </c:pt>
                <c:pt idx="81">
                  <c:v>2.9589137387473072E-2</c:v>
                </c:pt>
                <c:pt idx="82">
                  <c:v>3.0437968833924394E-2</c:v>
                </c:pt>
                <c:pt idx="83">
                  <c:v>3.129611619904004E-2</c:v>
                </c:pt>
                <c:pt idx="84">
                  <c:v>3.2163229740055525E-2</c:v>
                </c:pt>
                <c:pt idx="85">
                  <c:v>3.3038944418126916E-2</c:v>
                </c:pt>
                <c:pt idx="86">
                  <c:v>3.3922879865859956E-2</c:v>
                </c:pt>
                <c:pt idx="87">
                  <c:v>3.4814640373921672E-2</c:v>
                </c:pt>
                <c:pt idx="88">
                  <c:v>3.5713814897531206E-2</c:v>
                </c:pt>
                <c:pt idx="89">
                  <c:v>3.6619977083617132E-2</c:v>
                </c:pt>
                <c:pt idx="90">
                  <c:v>3.7532685319414394E-2</c:v>
                </c:pt>
                <c:pt idx="91">
                  <c:v>3.8451482803260759E-2</c:v>
                </c:pt>
                <c:pt idx="92">
                  <c:v>3.9375897638334663E-2</c:v>
                </c:pt>
                <c:pt idx="93">
                  <c:v>4.0305442950055961E-2</c:v>
                </c:pt>
                <c:pt idx="94">
                  <c:v>4.1239617027850187E-2</c:v>
                </c:pt>
                <c:pt idx="95">
                  <c:v>4.2177903491950317E-2</c:v>
                </c:pt>
                <c:pt idx="96">
                  <c:v>4.3119771485882988E-2</c:v>
                </c:pt>
                <c:pt idx="97">
                  <c:v>4.4064675895256429E-2</c:v>
                </c:pt>
                <c:pt idx="98">
                  <c:v>4.5012057593431361E-2</c:v>
                </c:pt>
                <c:pt idx="99">
                  <c:v>4.5961343714624153E-2</c:v>
                </c:pt>
                <c:pt idx="100">
                  <c:v>4.6911947954947748E-2</c:v>
                </c:pt>
                <c:pt idx="101">
                  <c:v>4.7863270901857845E-2</c:v>
                </c:pt>
                <c:pt idx="102">
                  <c:v>4.8814700392424061E-2</c:v>
                </c:pt>
                <c:pt idx="103">
                  <c:v>4.9765611900799381E-2</c:v>
                </c:pt>
                <c:pt idx="104">
                  <c:v>5.0715368955210144E-2</c:v>
                </c:pt>
                <c:pt idx="105">
                  <c:v>5.1663323584734758E-2</c:v>
                </c:pt>
                <c:pt idx="106">
                  <c:v>5.2608816796082439E-2</c:v>
                </c:pt>
                <c:pt idx="107">
                  <c:v>5.3551179080524439E-2</c:v>
                </c:pt>
                <c:pt idx="108">
                  <c:v>5.448973095106658E-2</c:v>
                </c:pt>
                <c:pt idx="109">
                  <c:v>5.5423783509888809E-2</c:v>
                </c:pt>
                <c:pt idx="110">
                  <c:v>5.6352639046006021E-2</c:v>
                </c:pt>
                <c:pt idx="111">
                  <c:v>5.7275591663038528E-2</c:v>
                </c:pt>
                <c:pt idx="112">
                  <c:v>5.8191927936902733E-2</c:v>
                </c:pt>
                <c:pt idx="113">
                  <c:v>5.9100927603160013E-2</c:v>
                </c:pt>
                <c:pt idx="114">
                  <c:v>6.0001864273683758E-2</c:v>
                </c:pt>
                <c:pt idx="115">
                  <c:v>6.0894006182222286E-2</c:v>
                </c:pt>
                <c:pt idx="116">
                  <c:v>6.1776616958356241E-2</c:v>
                </c:pt>
                <c:pt idx="117">
                  <c:v>6.2648956429263172E-2</c:v>
                </c:pt>
                <c:pt idx="118">
                  <c:v>6.3510281448616479E-2</c:v>
                </c:pt>
                <c:pt idx="119">
                  <c:v>6.4359846751860267E-2</c:v>
                </c:pt>
                <c:pt idx="120">
                  <c:v>6.5196905837011182E-2</c:v>
                </c:pt>
                <c:pt idx="121">
                  <c:v>6.6020711870050972E-2</c:v>
                </c:pt>
                <c:pt idx="122">
                  <c:v>6.6830518613881118E-2</c:v>
                </c:pt>
                <c:pt idx="123">
                  <c:v>6.7625581379722147E-2</c:v>
                </c:pt>
                <c:pt idx="124">
                  <c:v>6.8405157999747501E-2</c:v>
                </c:pt>
                <c:pt idx="125">
                  <c:v>6.9168509819650989E-2</c:v>
                </c:pt>
                <c:pt idx="126">
                  <c:v>6.9914902709757074E-2</c:v>
                </c:pt>
                <c:pt idx="127">
                  <c:v>7.0643608093190313E-2</c:v>
                </c:pt>
                <c:pt idx="128">
                  <c:v>7.13539039895347E-2</c:v>
                </c:pt>
                <c:pt idx="129">
                  <c:v>7.2045076072320191E-2</c:v>
                </c:pt>
                <c:pt idx="130">
                  <c:v>7.2716418738592317E-2</c:v>
                </c:pt>
                <c:pt idx="131">
                  <c:v>7.3367236188731685E-2</c:v>
                </c:pt>
                <c:pt idx="132">
                  <c:v>7.3996843514609528E-2</c:v>
                </c:pt>
                <c:pt idx="133">
                  <c:v>7.4604567794084795E-2</c:v>
                </c:pt>
                <c:pt idx="134">
                  <c:v>7.5189749189771768E-2</c:v>
                </c:pt>
                <c:pt idx="135">
                  <c:v>7.5751742049931292E-2</c:v>
                </c:pt>
                <c:pt idx="136">
                  <c:v>7.6289916009271361E-2</c:v>
                </c:pt>
                <c:pt idx="137">
                  <c:v>7.6803657087374771E-2</c:v>
                </c:pt>
                <c:pt idx="138">
                  <c:v>7.7292368782409249E-2</c:v>
                </c:pt>
                <c:pt idx="139">
                  <c:v>7.7755473157721203E-2</c:v>
                </c:pt>
                <c:pt idx="140">
                  <c:v>7.819241191885945E-2</c:v>
                </c:pt>
                <c:pt idx="141">
                  <c:v>7.8602647478530269E-2</c:v>
                </c:pt>
                <c:pt idx="142">
                  <c:v>7.8985664006945996E-2</c:v>
                </c:pt>
                <c:pt idx="143">
                  <c:v>7.9340968464992501E-2</c:v>
                </c:pt>
                <c:pt idx="144">
                  <c:v>7.9668091617615816E-2</c:v>
                </c:pt>
                <c:pt idx="145">
                  <c:v>7.9966589024804968E-2</c:v>
                </c:pt>
                <c:pt idx="146">
                  <c:v>8.0236042007537936E-2</c:v>
                </c:pt>
                <c:pt idx="147">
                  <c:v>8.0476058586048116E-2</c:v>
                </c:pt>
                <c:pt idx="148">
                  <c:v>8.0686274387771734E-2</c:v>
                </c:pt>
                <c:pt idx="149">
                  <c:v>8.0866353522347237E-2</c:v>
                </c:pt>
                <c:pt idx="150">
                  <c:v>8.1015989421055021E-2</c:v>
                </c:pt>
                <c:pt idx="151">
                  <c:v>8.1134905638111585E-2</c:v>
                </c:pt>
                <c:pt idx="152">
                  <c:v>8.122285661126849E-2</c:v>
                </c:pt>
                <c:pt idx="153">
                  <c:v>8.1279628379208865E-2</c:v>
                </c:pt>
                <c:pt idx="154">
                  <c:v>8.1305039253290523E-2</c:v>
                </c:pt>
                <c:pt idx="155">
                  <c:v>8.1298940441240614E-2</c:v>
                </c:pt>
                <c:pt idx="156">
                  <c:v>8.1261216620484952E-2</c:v>
                </c:pt>
                <c:pt idx="157">
                  <c:v>8.1191786458868265E-2</c:v>
                </c:pt>
                <c:pt idx="158">
                  <c:v>8.1090603080617399E-2</c:v>
                </c:pt>
                <c:pt idx="159">
                  <c:v>8.0957654475490817E-2</c:v>
                </c:pt>
                <c:pt idx="160">
                  <c:v>8.0792963849173116E-2</c:v>
                </c:pt>
                <c:pt idx="161">
                  <c:v>8.059658991308058E-2</c:v>
                </c:pt>
                <c:pt idx="162">
                  <c:v>8.0368627111876617E-2</c:v>
                </c:pt>
                <c:pt idx="163">
                  <c:v>8.0109205787123355E-2</c:v>
                </c:pt>
                <c:pt idx="164">
                  <c:v>7.9818492275641639E-2</c:v>
                </c:pt>
                <c:pt idx="165">
                  <c:v>7.9496688941297231E-2</c:v>
                </c:pt>
                <c:pt idx="166">
                  <c:v>7.9144034139091796E-2</c:v>
                </c:pt>
                <c:pt idx="167">
                  <c:v>7.8760802110599548E-2</c:v>
                </c:pt>
                <c:pt idx="168">
                  <c:v>7.8347302809962494E-2</c:v>
                </c:pt>
                <c:pt idx="169">
                  <c:v>7.7903881659834778E-2</c:v>
                </c:pt>
                <c:pt idx="170">
                  <c:v>7.7430919236850373E-2</c:v>
                </c:pt>
                <c:pt idx="171">
                  <c:v>7.6928830886377239E-2</c:v>
                </c:pt>
                <c:pt idx="172">
                  <c:v>7.6398066266515796E-2</c:v>
                </c:pt>
                <c:pt idx="173">
                  <c:v>7.583910882149468E-2</c:v>
                </c:pt>
                <c:pt idx="174">
                  <c:v>7.5252475184823531E-2</c:v>
                </c:pt>
                <c:pt idx="175">
                  <c:v>7.4638714512760218E-2</c:v>
                </c:pt>
                <c:pt idx="176">
                  <c:v>7.3998407748863751E-2</c:v>
                </c:pt>
                <c:pt idx="177">
                  <c:v>7.3332166820605588E-2</c:v>
                </c:pt>
                <c:pt idx="178">
                  <c:v>7.2640633769225443E-2</c:v>
                </c:pt>
                <c:pt idx="179">
                  <c:v>7.1924479814224132E-2</c:v>
                </c:pt>
                <c:pt idx="180">
                  <c:v>7.11844043540939E-2</c:v>
                </c:pt>
                <c:pt idx="181">
                  <c:v>7.0421133905092886E-2</c:v>
                </c:pt>
                <c:pt idx="182">
                  <c:v>6.9635420980074011E-2</c:v>
                </c:pt>
                <c:pt idx="183">
                  <c:v>6.8828042909578127E-2</c:v>
                </c:pt>
                <c:pt idx="184">
                  <c:v>6.7999800607596708E-2</c:v>
                </c:pt>
                <c:pt idx="185">
                  <c:v>6.7151517284601003E-2</c:v>
                </c:pt>
                <c:pt idx="186">
                  <c:v>6.6284037110618213E-2</c:v>
                </c:pt>
                <c:pt idx="187">
                  <c:v>6.5398223831313648E-2</c:v>
                </c:pt>
                <c:pt idx="188">
                  <c:v>6.449495934020899E-2</c:v>
                </c:pt>
                <c:pt idx="189">
                  <c:v>6.3575142210325883E-2</c:v>
                </c:pt>
                <c:pt idx="190">
                  <c:v>6.2639686188701194E-2</c:v>
                </c:pt>
                <c:pt idx="191">
                  <c:v>6.1689518657358028E-2</c:v>
                </c:pt>
                <c:pt idx="192">
                  <c:v>6.0725579064453535E-2</c:v>
                </c:pt>
                <c:pt idx="193">
                  <c:v>5.9748817329441699E-2</c:v>
                </c:pt>
                <c:pt idx="194">
                  <c:v>5.8760192226198937E-2</c:v>
                </c:pt>
                <c:pt idx="195">
                  <c:v>5.7760669748157259E-2</c:v>
                </c:pt>
                <c:pt idx="196">
                  <c:v>5.6751221459572197E-2</c:v>
                </c:pt>
                <c:pt idx="197">
                  <c:v>5.5732822837119805E-2</c:v>
                </c:pt>
                <c:pt idx="198">
                  <c:v>5.4706451606075325E-2</c:v>
                </c:pt>
                <c:pt idx="199">
                  <c:v>5.3673086075362461E-2</c:v>
                </c:pt>
                <c:pt idx="200">
                  <c:v>5.2633703475791507E-2</c:v>
                </c:pt>
                <c:pt idx="201">
                  <c:v>5.1589278305809567E-2</c:v>
                </c:pt>
                <c:pt idx="202">
                  <c:v>5.0540780689085879E-2</c:v>
                </c:pt>
                <c:pt idx="203">
                  <c:v>4.9489174748230072E-2</c:v>
                </c:pt>
                <c:pt idx="204">
                  <c:v>4.843541699890646E-2</c:v>
                </c:pt>
                <c:pt idx="205">
                  <c:v>4.7380454768553452E-2</c:v>
                </c:pt>
                <c:pt idx="206">
                  <c:v>4.6325224643851637E-2</c:v>
                </c:pt>
                <c:pt idx="207">
                  <c:v>4.5270650950995729E-2</c:v>
                </c:pt>
                <c:pt idx="208">
                  <c:v>4.421764427273317E-2</c:v>
                </c:pt>
                <c:pt idx="209">
                  <c:v>4.3167100006010768E-2</c:v>
                </c:pt>
                <c:pt idx="210">
                  <c:v>4.2119896963949598E-2</c:v>
                </c:pt>
                <c:pt idx="211">
                  <c:v>4.1076896025719276E-2</c:v>
                </c:pt>
                <c:pt idx="212">
                  <c:v>4.0038938837731498E-2</c:v>
                </c:pt>
                <c:pt idx="213">
                  <c:v>3.9006846569399463E-2</c:v>
                </c:pt>
                <c:pt idx="214">
                  <c:v>3.798141872653097E-2</c:v>
                </c:pt>
                <c:pt idx="215">
                  <c:v>3.6963432025226978E-2</c:v>
                </c:pt>
                <c:pt idx="216">
                  <c:v>3.595363932895506E-2</c:v>
                </c:pt>
                <c:pt idx="217">
                  <c:v>3.4952768651250715E-2</c:v>
                </c:pt>
                <c:pt idx="218">
                  <c:v>3.3961522226278351E-2</c:v>
                </c:pt>
                <c:pt idx="219">
                  <c:v>3.2980575649248133E-2</c:v>
                </c:pt>
                <c:pt idx="220">
                  <c:v>3.2010577088450252E-2</c:v>
                </c:pt>
                <c:pt idx="221">
                  <c:v>3.1052146570418191E-2</c:v>
                </c:pt>
                <c:pt idx="222">
                  <c:v>3.0105875339485649E-2</c:v>
                </c:pt>
                <c:pt idx="223">
                  <c:v>2.9172325292745313E-2</c:v>
                </c:pt>
                <c:pt idx="224">
                  <c:v>2.8252028491160149E-2</c:v>
                </c:pt>
                <c:pt idx="225">
                  <c:v>2.734548674731923E-2</c:v>
                </c:pt>
                <c:pt idx="226">
                  <c:v>2.6453171290069893E-2</c:v>
                </c:pt>
                <c:pt idx="227">
                  <c:v>2.5575522505998073E-2</c:v>
                </c:pt>
                <c:pt idx="228">
                  <c:v>2.4712949757471844E-2</c:v>
                </c:pt>
                <c:pt idx="229">
                  <c:v>2.3865831276706231E-2</c:v>
                </c:pt>
                <c:pt idx="230">
                  <c:v>2.3034514135059341E-2</c:v>
                </c:pt>
                <c:pt idx="231">
                  <c:v>2.2219314286520186E-2</c:v>
                </c:pt>
                <c:pt idx="232">
                  <c:v>2.1420516684111744E-2</c:v>
                </c:pt>
                <c:pt idx="233">
                  <c:v>2.0638375467698426E-2</c:v>
                </c:pt>
                <c:pt idx="234">
                  <c:v>1.9873114221462235E-2</c:v>
                </c:pt>
                <c:pt idx="235">
                  <c:v>1.9124926299098562E-2</c:v>
                </c:pt>
                <c:pt idx="236">
                  <c:v>1.8393975214574712E-2</c:v>
                </c:pt>
                <c:pt idx="237">
                  <c:v>1.7680395096101004E-2</c:v>
                </c:pt>
                <c:pt idx="238">
                  <c:v>1.6984291200782996E-2</c:v>
                </c:pt>
                <c:pt idx="239">
                  <c:v>1.6305740487249858E-2</c:v>
                </c:pt>
                <c:pt idx="240">
                  <c:v>1.5644792243400731E-2</c:v>
                </c:pt>
                <c:pt idx="241">
                  <c:v>1.5001468766264183E-2</c:v>
                </c:pt>
                <c:pt idx="242">
                  <c:v>1.437576609083928E-2</c:v>
                </c:pt>
                <c:pt idx="243">
                  <c:v>1.3767654764670956E-2</c:v>
                </c:pt>
                <c:pt idx="244">
                  <c:v>1.3177080664813238E-2</c:v>
                </c:pt>
                <c:pt idx="245">
                  <c:v>1.2603965853750579E-2</c:v>
                </c:pt>
                <c:pt idx="246">
                  <c:v>1.2048209470777869E-2</c:v>
                </c:pt>
                <c:pt idx="247">
                  <c:v>1.1509688655286954E-2</c:v>
                </c:pt>
                <c:pt idx="248">
                  <c:v>1.0988259498371789E-2</c:v>
                </c:pt>
                <c:pt idx="249">
                  <c:v>1.0483758019139327E-2</c:v>
                </c:pt>
                <c:pt idx="250">
                  <c:v>9.9960011621109037E-3</c:v>
                </c:pt>
                <c:pt idx="251">
                  <c:v>9.5247878121037122E-3</c:v>
                </c:pt>
                <c:pt idx="252">
                  <c:v>9.0698998230094932E-3</c:v>
                </c:pt>
                <c:pt idx="253">
                  <c:v>8.6311030569227436E-3</c:v>
                </c:pt>
                <c:pt idx="254">
                  <c:v>8.2081484301252759E-3</c:v>
                </c:pt>
                <c:pt idx="255">
                  <c:v>7.8007729624986338E-3</c:v>
                </c:pt>
                <c:pt idx="256">
                  <c:v>7.4087008270154716E-3</c:v>
                </c:pt>
                <c:pt idx="257">
                  <c:v>7.0316443960516612E-3</c:v>
                </c:pt>
                <c:pt idx="258">
                  <c:v>6.669305281364145E-3</c:v>
                </c:pt>
                <c:pt idx="259">
                  <c:v>6.3213753646931756E-3</c:v>
                </c:pt>
                <c:pt idx="260">
                  <c:v>5.9875378160708934E-3</c:v>
                </c:pt>
                <c:pt idx="261">
                  <c:v>5.6674680970520306E-3</c:v>
                </c:pt>
                <c:pt idx="262">
                  <c:v>5.3608349462228979E-3</c:v>
                </c:pt>
                <c:pt idx="263">
                  <c:v>5.0673013444946175E-3</c:v>
                </c:pt>
                <c:pt idx="264">
                  <c:v>4.7865254578408822E-3</c:v>
                </c:pt>
                <c:pt idx="265">
                  <c:v>4.518161555302669E-3</c:v>
                </c:pt>
                <c:pt idx="266">
                  <c:v>4.2618609002465389E-3</c:v>
                </c:pt>
                <c:pt idx="267">
                  <c:v>4.0172726130339696E-3</c:v>
                </c:pt>
                <c:pt idx="268">
                  <c:v>3.7840445034299343E-3</c:v>
                </c:pt>
                <c:pt idx="269">
                  <c:v>3.5618238712537809E-3</c:v>
                </c:pt>
                <c:pt idx="270">
                  <c:v>3.3502582739497015E-3</c:v>
                </c:pt>
                <c:pt idx="271">
                  <c:v>3.1489962599291757E-3</c:v>
                </c:pt>
                <c:pt idx="272">
                  <c:v>2.9576880667113998E-3</c:v>
                </c:pt>
                <c:pt idx="273">
                  <c:v>2.775986283060315E-3</c:v>
                </c:pt>
                <c:pt idx="274">
                  <c:v>2.6035464744857736E-3</c:v>
                </c:pt>
                <c:pt idx="275">
                  <c:v>2.4400277716434765E-3</c:v>
                </c:pt>
                <c:pt idx="276">
                  <c:v>2.2850934213296758E-3</c:v>
                </c:pt>
                <c:pt idx="277">
                  <c:v>2.1384112999248408E-3</c:v>
                </c:pt>
                <c:pt idx="278">
                  <c:v>1.9996543892919351E-3</c:v>
                </c:pt>
                <c:pt idx="279">
                  <c:v>1.8685012152814503E-3</c:v>
                </c:pt>
                <c:pt idx="280">
                  <c:v>1.7446362491346555E-3</c:v>
                </c:pt>
                <c:pt idx="281">
                  <c:v>1.6277502722092003E-3</c:v>
                </c:pt>
                <c:pt idx="282">
                  <c:v>1.5175407045761985E-3</c:v>
                </c:pt>
                <c:pt idx="283">
                  <c:v>1.4137118981556944E-3</c:v>
                </c:pt>
                <c:pt idx="284">
                  <c:v>1.3159753951660939E-3</c:v>
                </c:pt>
                <c:pt idx="285">
                  <c:v>1.224050152764799E-3</c:v>
                </c:pt>
                <c:pt idx="286">
                  <c:v>1.1376627348491965E-3</c:v>
                </c:pt>
                <c:pt idx="287">
                  <c:v>1.0565474720713819E-3</c:v>
                </c:pt>
                <c:pt idx="288">
                  <c:v>9.804465911948839E-4</c:v>
                </c:pt>
                <c:pt idx="289">
                  <c:v>9.091103149882078E-4</c:v>
                </c:pt>
                <c:pt idx="290">
                  <c:v>8.4229693390760866E-4</c:v>
                </c:pt>
                <c:pt idx="291">
                  <c:v>7.7977285087073842E-4</c:v>
                </c:pt>
                <c:pt idx="292">
                  <c:v>7.2131260046321864E-4</c:v>
                </c:pt>
                <c:pt idx="293">
                  <c:v>6.6669884395284583E-4</c:v>
                </c:pt>
                <c:pt idx="294">
                  <c:v>6.15722341509975E-4</c:v>
                </c:pt>
                <c:pt idx="295">
                  <c:v>5.681819030494479E-4</c:v>
                </c:pt>
                <c:pt idx="296">
                  <c:v>5.2388431911798026E-4</c:v>
                </c:pt>
                <c:pt idx="297">
                  <c:v>4.8264427325291824E-4</c:v>
                </c:pt>
                <c:pt idx="298">
                  <c:v>4.4428423723285747E-4</c:v>
                </c:pt>
                <c:pt idx="299">
                  <c:v>4.0863435062919745E-4</c:v>
                </c:pt>
                <c:pt idx="300">
                  <c:v>3.7553228604987474E-4</c:v>
                </c:pt>
                <c:pt idx="301">
                  <c:v>3.4482310144323295E-4</c:v>
                </c:pt>
                <c:pt idx="302">
                  <c:v>3.1635908080140154E-4</c:v>
                </c:pt>
                <c:pt idx="303">
                  <c:v>2.899995645691959E-4</c:v>
                </c:pt>
                <c:pt idx="304">
                  <c:v>2.656107710268429E-4</c:v>
                </c:pt>
                <c:pt idx="305">
                  <c:v>2.4306560987330284E-4</c:v>
                </c:pt>
                <c:pt idx="306">
                  <c:v>2.2224348919188102E-4</c:v>
                </c:pt>
                <c:pt idx="307">
                  <c:v>2.0303011693187294E-4</c:v>
                </c:pt>
                <c:pt idx="308">
                  <c:v>1.8531729798939431E-4</c:v>
                </c:pt>
                <c:pt idx="309">
                  <c:v>1.6900272791789921E-4</c:v>
                </c:pt>
                <c:pt idx="310">
                  <c:v>1.5398978424449361E-4</c:v>
                </c:pt>
                <c:pt idx="311">
                  <c:v>1.4018731631252427E-4</c:v>
                </c:pt>
                <c:pt idx="312">
                  <c:v>1.2750943451431731E-4</c:v>
                </c:pt>
                <c:pt idx="313">
                  <c:v>1.1587529972090606E-4</c:v>
                </c:pt>
                <c:pt idx="314">
                  <c:v>1.0520891365826371E-4</c:v>
                </c:pt>
                <c:pt idx="315">
                  <c:v>9.5438910922524345E-5</c:v>
                </c:pt>
                <c:pt idx="316">
                  <c:v>8.649835326997184E-5</c:v>
                </c:pt>
                <c:pt idx="317">
                  <c:v>7.8324526761779369E-5</c:v>
                </c:pt>
                <c:pt idx="318">
                  <c:v>7.0858742288583212E-5</c:v>
                </c:pt>
                <c:pt idx="319">
                  <c:v>6.404613994643636E-5</c:v>
                </c:pt>
                <c:pt idx="320">
                  <c:v>5.7835497683585733E-5</c:v>
                </c:pt>
                <c:pt idx="321">
                  <c:v>5.217904458711528E-5</c:v>
                </c:pt>
                <c:pt idx="322">
                  <c:v>4.7032279129940549E-5</c:v>
                </c:pt>
                <c:pt idx="323">
                  <c:v>4.2353792652085969E-5</c:v>
                </c:pt>
                <c:pt idx="324">
                  <c:v>3.8105098305734255E-5</c:v>
                </c:pt>
                <c:pt idx="325">
                  <c:v>3.4250465651329025E-5</c:v>
                </c:pt>
              </c:numCache>
            </c:numRef>
          </c:yVal>
          <c:smooth val="1"/>
        </c:ser>
        <c:dLbls/>
        <c:axId val="71967488"/>
        <c:axId val="71969408"/>
      </c:scatterChart>
      <c:valAx>
        <c:axId val="71967488"/>
        <c:scaling>
          <c:orientation val="minMax"/>
          <c:max val="50"/>
          <c:min val="0"/>
        </c:scaling>
        <c:axPos val="b"/>
        <c:title>
          <c:tx>
            <c:rich>
              <a:bodyPr/>
              <a:lstStyle/>
              <a:p>
                <a:pPr>
                  <a:defRPr/>
                </a:pPr>
                <a:r>
                  <a:rPr lang="en-US"/>
                  <a:t>Minutes</a:t>
                </a:r>
              </a:p>
            </c:rich>
          </c:tx>
          <c:layout/>
        </c:title>
        <c:numFmt formatCode="General" sourceLinked="1"/>
        <c:majorTickMark val="none"/>
        <c:tickLblPos val="nextTo"/>
        <c:crossAx val="71969408"/>
        <c:crosses val="autoZero"/>
        <c:crossBetween val="midCat"/>
      </c:valAx>
      <c:valAx>
        <c:axId val="71969408"/>
        <c:scaling>
          <c:orientation val="minMax"/>
        </c:scaling>
        <c:axPos val="l"/>
        <c:majorGridlines/>
        <c:title>
          <c:tx>
            <c:rich>
              <a:bodyPr/>
              <a:lstStyle/>
              <a:p>
                <a:pPr>
                  <a:defRPr/>
                </a:pPr>
                <a:r>
                  <a:rPr lang="en-US"/>
                  <a:t>Loss Rate</a:t>
                </a:r>
              </a:p>
            </c:rich>
          </c:tx>
          <c:layout/>
        </c:title>
        <c:numFmt formatCode="General" sourceLinked="1"/>
        <c:majorTickMark val="none"/>
        <c:tickLblPos val="nextTo"/>
        <c:crossAx val="71967488"/>
        <c:crosses val="autoZero"/>
        <c:crossBetween val="midCat"/>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plotArea>
      <c:layout/>
      <c:scatterChart>
        <c:scatterStyle val="smoothMarker"/>
        <c:ser>
          <c:idx val="0"/>
          <c:order val="0"/>
          <c:marker>
            <c:symbol val="none"/>
          </c:marker>
          <c:xVal>
            <c:numRef>
              <c:f>'Scaling fire parameter solver'!$D$3:$D$296</c:f>
              <c:numCache>
                <c:formatCode>General</c:formatCode>
                <c:ptCount val="294"/>
                <c:pt idx="0">
                  <c:v>1.0015000000000001</c:v>
                </c:pt>
                <c:pt idx="1">
                  <c:v>1.1499999999999999</c:v>
                </c:pt>
                <c:pt idx="2">
                  <c:v>1.3</c:v>
                </c:pt>
                <c:pt idx="3">
                  <c:v>1.45</c:v>
                </c:pt>
                <c:pt idx="4">
                  <c:v>1.6</c:v>
                </c:pt>
                <c:pt idx="5">
                  <c:v>1.75</c:v>
                </c:pt>
                <c:pt idx="6">
                  <c:v>1.9</c:v>
                </c:pt>
                <c:pt idx="7">
                  <c:v>2.0499999999999998</c:v>
                </c:pt>
                <c:pt idx="8">
                  <c:v>2.2000000000000002</c:v>
                </c:pt>
                <c:pt idx="9">
                  <c:v>2.35</c:v>
                </c:pt>
                <c:pt idx="10">
                  <c:v>2.5</c:v>
                </c:pt>
                <c:pt idx="11">
                  <c:v>2.6500000000000004</c:v>
                </c:pt>
                <c:pt idx="12">
                  <c:v>2.8</c:v>
                </c:pt>
                <c:pt idx="13">
                  <c:v>2.95</c:v>
                </c:pt>
                <c:pt idx="14">
                  <c:v>3.0999999999999996</c:v>
                </c:pt>
                <c:pt idx="15">
                  <c:v>3.25</c:v>
                </c:pt>
                <c:pt idx="16">
                  <c:v>3.4000000000000004</c:v>
                </c:pt>
                <c:pt idx="17">
                  <c:v>3.55</c:v>
                </c:pt>
                <c:pt idx="18">
                  <c:v>3.7</c:v>
                </c:pt>
                <c:pt idx="19">
                  <c:v>3.8499999999999996</c:v>
                </c:pt>
                <c:pt idx="20">
                  <c:v>4</c:v>
                </c:pt>
                <c:pt idx="21">
                  <c:v>4.1500000000000004</c:v>
                </c:pt>
                <c:pt idx="22">
                  <c:v>4.3000000000000007</c:v>
                </c:pt>
                <c:pt idx="23">
                  <c:v>4.4499999999999993</c:v>
                </c:pt>
                <c:pt idx="24">
                  <c:v>4.5999999999999996</c:v>
                </c:pt>
                <c:pt idx="25">
                  <c:v>4.75</c:v>
                </c:pt>
                <c:pt idx="26">
                  <c:v>4.9000000000000004</c:v>
                </c:pt>
                <c:pt idx="27">
                  <c:v>5.0500000000000007</c:v>
                </c:pt>
                <c:pt idx="28">
                  <c:v>5.1999999999999993</c:v>
                </c:pt>
                <c:pt idx="29">
                  <c:v>5.35</c:v>
                </c:pt>
                <c:pt idx="30">
                  <c:v>5.5</c:v>
                </c:pt>
                <c:pt idx="31">
                  <c:v>5.65</c:v>
                </c:pt>
                <c:pt idx="32">
                  <c:v>5.8000000000000007</c:v>
                </c:pt>
                <c:pt idx="33">
                  <c:v>5.9499999999999993</c:v>
                </c:pt>
                <c:pt idx="34">
                  <c:v>6.1</c:v>
                </c:pt>
                <c:pt idx="35">
                  <c:v>6.25</c:v>
                </c:pt>
                <c:pt idx="36">
                  <c:v>6.4</c:v>
                </c:pt>
                <c:pt idx="37">
                  <c:v>6.5500000000000007</c:v>
                </c:pt>
                <c:pt idx="38">
                  <c:v>6.6999999999999993</c:v>
                </c:pt>
                <c:pt idx="39">
                  <c:v>6.85</c:v>
                </c:pt>
                <c:pt idx="40">
                  <c:v>7</c:v>
                </c:pt>
                <c:pt idx="41">
                  <c:v>7.1499999999999995</c:v>
                </c:pt>
                <c:pt idx="42">
                  <c:v>7.3000000000000007</c:v>
                </c:pt>
                <c:pt idx="43">
                  <c:v>7.4499999999999993</c:v>
                </c:pt>
                <c:pt idx="44">
                  <c:v>7.6000000000000005</c:v>
                </c:pt>
                <c:pt idx="45">
                  <c:v>7.75</c:v>
                </c:pt>
                <c:pt idx="46">
                  <c:v>7.8999999999999995</c:v>
                </c:pt>
                <c:pt idx="47">
                  <c:v>8.0500000000000007</c:v>
                </c:pt>
                <c:pt idx="48">
                  <c:v>8.1999999999999993</c:v>
                </c:pt>
                <c:pt idx="49">
                  <c:v>8.3500000000000014</c:v>
                </c:pt>
                <c:pt idx="50">
                  <c:v>8.5</c:v>
                </c:pt>
                <c:pt idx="51">
                  <c:v>8.6499999999999986</c:v>
                </c:pt>
                <c:pt idx="52">
                  <c:v>8.8000000000000007</c:v>
                </c:pt>
                <c:pt idx="53">
                  <c:v>8.9499999999999993</c:v>
                </c:pt>
                <c:pt idx="54">
                  <c:v>9.1000000000000014</c:v>
                </c:pt>
                <c:pt idx="55">
                  <c:v>9.25</c:v>
                </c:pt>
                <c:pt idx="56">
                  <c:v>9.3999999999999986</c:v>
                </c:pt>
                <c:pt idx="57">
                  <c:v>9.5500000000000007</c:v>
                </c:pt>
                <c:pt idx="58">
                  <c:v>9.6999999999999993</c:v>
                </c:pt>
                <c:pt idx="59">
                  <c:v>9.8500000000000014</c:v>
                </c:pt>
                <c:pt idx="60">
                  <c:v>10</c:v>
                </c:pt>
                <c:pt idx="61">
                  <c:v>10.149999999999999</c:v>
                </c:pt>
                <c:pt idx="62">
                  <c:v>10.3</c:v>
                </c:pt>
                <c:pt idx="63">
                  <c:v>10.45</c:v>
                </c:pt>
                <c:pt idx="64">
                  <c:v>10.600000000000001</c:v>
                </c:pt>
                <c:pt idx="65">
                  <c:v>10.75</c:v>
                </c:pt>
                <c:pt idx="66">
                  <c:v>10.899999999999999</c:v>
                </c:pt>
                <c:pt idx="67">
                  <c:v>11.05</c:v>
                </c:pt>
                <c:pt idx="68">
                  <c:v>11.2</c:v>
                </c:pt>
                <c:pt idx="69">
                  <c:v>11.350000000000001</c:v>
                </c:pt>
                <c:pt idx="70">
                  <c:v>11.5</c:v>
                </c:pt>
                <c:pt idx="71">
                  <c:v>11.649999999999999</c:v>
                </c:pt>
                <c:pt idx="72">
                  <c:v>11.8</c:v>
                </c:pt>
                <c:pt idx="73">
                  <c:v>11.95</c:v>
                </c:pt>
                <c:pt idx="74">
                  <c:v>12.100000000000001</c:v>
                </c:pt>
                <c:pt idx="75">
                  <c:v>12.25</c:v>
                </c:pt>
                <c:pt idx="76">
                  <c:v>12.399999999999999</c:v>
                </c:pt>
                <c:pt idx="77">
                  <c:v>12.55</c:v>
                </c:pt>
                <c:pt idx="78">
                  <c:v>12.7</c:v>
                </c:pt>
                <c:pt idx="79">
                  <c:v>12.850000000000001</c:v>
                </c:pt>
                <c:pt idx="80">
                  <c:v>13</c:v>
                </c:pt>
                <c:pt idx="81">
                  <c:v>13.149999999999999</c:v>
                </c:pt>
                <c:pt idx="82">
                  <c:v>13.299999999999999</c:v>
                </c:pt>
                <c:pt idx="83">
                  <c:v>13.450000000000001</c:v>
                </c:pt>
                <c:pt idx="84">
                  <c:v>13.600000000000001</c:v>
                </c:pt>
                <c:pt idx="85">
                  <c:v>13.75</c:v>
                </c:pt>
                <c:pt idx="86">
                  <c:v>13.899999999999999</c:v>
                </c:pt>
                <c:pt idx="87">
                  <c:v>14.049999999999999</c:v>
                </c:pt>
                <c:pt idx="88">
                  <c:v>14.200000000000001</c:v>
                </c:pt>
                <c:pt idx="89">
                  <c:v>14.350000000000001</c:v>
                </c:pt>
                <c:pt idx="90">
                  <c:v>14.5</c:v>
                </c:pt>
                <c:pt idx="91">
                  <c:v>14.649999999999999</c:v>
                </c:pt>
                <c:pt idx="92">
                  <c:v>14.799999999999999</c:v>
                </c:pt>
                <c:pt idx="93">
                  <c:v>14.950000000000001</c:v>
                </c:pt>
                <c:pt idx="94">
                  <c:v>15.100000000000001</c:v>
                </c:pt>
                <c:pt idx="95">
                  <c:v>15.25</c:v>
                </c:pt>
                <c:pt idx="96">
                  <c:v>15.399999999999999</c:v>
                </c:pt>
                <c:pt idx="97">
                  <c:v>15.549999999999999</c:v>
                </c:pt>
                <c:pt idx="98">
                  <c:v>15.700000000000001</c:v>
                </c:pt>
                <c:pt idx="99">
                  <c:v>15.850000000000001</c:v>
                </c:pt>
                <c:pt idx="100">
                  <c:v>16</c:v>
                </c:pt>
                <c:pt idx="101">
                  <c:v>16.149999999999999</c:v>
                </c:pt>
                <c:pt idx="102">
                  <c:v>16.299999999999997</c:v>
                </c:pt>
                <c:pt idx="103">
                  <c:v>16.450000000000003</c:v>
                </c:pt>
                <c:pt idx="104">
                  <c:v>16.600000000000001</c:v>
                </c:pt>
                <c:pt idx="105">
                  <c:v>16.75</c:v>
                </c:pt>
                <c:pt idx="106">
                  <c:v>16.899999999999999</c:v>
                </c:pt>
                <c:pt idx="107">
                  <c:v>17.049999999999997</c:v>
                </c:pt>
                <c:pt idx="108">
                  <c:v>17.200000000000003</c:v>
                </c:pt>
                <c:pt idx="109">
                  <c:v>17.350000000000001</c:v>
                </c:pt>
                <c:pt idx="110">
                  <c:v>17.5</c:v>
                </c:pt>
                <c:pt idx="111">
                  <c:v>17.649999999999999</c:v>
                </c:pt>
                <c:pt idx="112">
                  <c:v>17.799999999999997</c:v>
                </c:pt>
                <c:pt idx="113">
                  <c:v>17.950000000000003</c:v>
                </c:pt>
                <c:pt idx="114">
                  <c:v>18.100000000000001</c:v>
                </c:pt>
                <c:pt idx="115">
                  <c:v>18.25</c:v>
                </c:pt>
                <c:pt idx="116">
                  <c:v>18.399999999999999</c:v>
                </c:pt>
                <c:pt idx="117">
                  <c:v>18.549999999999997</c:v>
                </c:pt>
                <c:pt idx="118">
                  <c:v>18.700000000000003</c:v>
                </c:pt>
                <c:pt idx="119">
                  <c:v>18.850000000000001</c:v>
                </c:pt>
                <c:pt idx="120">
                  <c:v>19</c:v>
                </c:pt>
                <c:pt idx="121">
                  <c:v>19.149999999999999</c:v>
                </c:pt>
                <c:pt idx="122">
                  <c:v>19.299999999999997</c:v>
                </c:pt>
                <c:pt idx="123">
                  <c:v>19.450000000000003</c:v>
                </c:pt>
                <c:pt idx="124">
                  <c:v>19.600000000000001</c:v>
                </c:pt>
                <c:pt idx="125">
                  <c:v>19.75</c:v>
                </c:pt>
                <c:pt idx="126">
                  <c:v>19.899999999999999</c:v>
                </c:pt>
                <c:pt idx="127">
                  <c:v>20.049999999999997</c:v>
                </c:pt>
                <c:pt idx="128">
                  <c:v>20.200000000000003</c:v>
                </c:pt>
                <c:pt idx="129">
                  <c:v>20.350000000000001</c:v>
                </c:pt>
                <c:pt idx="130">
                  <c:v>20.5</c:v>
                </c:pt>
                <c:pt idx="131">
                  <c:v>20.65</c:v>
                </c:pt>
                <c:pt idx="132">
                  <c:v>20.799999999999997</c:v>
                </c:pt>
                <c:pt idx="133">
                  <c:v>20.950000000000003</c:v>
                </c:pt>
                <c:pt idx="134">
                  <c:v>21.1</c:v>
                </c:pt>
                <c:pt idx="135">
                  <c:v>21.25</c:v>
                </c:pt>
                <c:pt idx="136">
                  <c:v>21.4</c:v>
                </c:pt>
                <c:pt idx="137">
                  <c:v>21.549999999999997</c:v>
                </c:pt>
                <c:pt idx="138">
                  <c:v>21.700000000000003</c:v>
                </c:pt>
                <c:pt idx="139">
                  <c:v>21.85</c:v>
                </c:pt>
                <c:pt idx="140">
                  <c:v>22</c:v>
                </c:pt>
                <c:pt idx="141">
                  <c:v>22.15</c:v>
                </c:pt>
                <c:pt idx="142">
                  <c:v>22.299999999999997</c:v>
                </c:pt>
                <c:pt idx="143">
                  <c:v>22.450000000000003</c:v>
                </c:pt>
                <c:pt idx="144">
                  <c:v>22.6</c:v>
                </c:pt>
                <c:pt idx="145">
                  <c:v>22.75</c:v>
                </c:pt>
                <c:pt idx="146">
                  <c:v>22.9</c:v>
                </c:pt>
                <c:pt idx="147">
                  <c:v>23.049999999999997</c:v>
                </c:pt>
                <c:pt idx="148">
                  <c:v>23.200000000000003</c:v>
                </c:pt>
                <c:pt idx="149">
                  <c:v>23.35</c:v>
                </c:pt>
                <c:pt idx="150">
                  <c:v>23.5</c:v>
                </c:pt>
                <c:pt idx="151">
                  <c:v>23.65</c:v>
                </c:pt>
                <c:pt idx="152">
                  <c:v>23.799999999999997</c:v>
                </c:pt>
                <c:pt idx="153">
                  <c:v>23.950000000000003</c:v>
                </c:pt>
                <c:pt idx="154">
                  <c:v>24.1</c:v>
                </c:pt>
                <c:pt idx="155">
                  <c:v>24.25</c:v>
                </c:pt>
                <c:pt idx="156">
                  <c:v>24.4</c:v>
                </c:pt>
                <c:pt idx="157">
                  <c:v>24.549999999999997</c:v>
                </c:pt>
                <c:pt idx="158">
                  <c:v>24.700000000000003</c:v>
                </c:pt>
                <c:pt idx="159">
                  <c:v>24.85</c:v>
                </c:pt>
                <c:pt idx="160">
                  <c:v>25</c:v>
                </c:pt>
                <c:pt idx="161">
                  <c:v>25.150000000000002</c:v>
                </c:pt>
                <c:pt idx="162">
                  <c:v>25.299999999999997</c:v>
                </c:pt>
                <c:pt idx="163">
                  <c:v>25.450000000000003</c:v>
                </c:pt>
                <c:pt idx="164">
                  <c:v>25.599999999999998</c:v>
                </c:pt>
                <c:pt idx="165">
                  <c:v>25.75</c:v>
                </c:pt>
                <c:pt idx="166">
                  <c:v>25.900000000000002</c:v>
                </c:pt>
                <c:pt idx="167">
                  <c:v>26.049999999999997</c:v>
                </c:pt>
                <c:pt idx="168">
                  <c:v>26.200000000000003</c:v>
                </c:pt>
                <c:pt idx="169">
                  <c:v>26.349999999999998</c:v>
                </c:pt>
                <c:pt idx="170">
                  <c:v>26.5</c:v>
                </c:pt>
                <c:pt idx="171">
                  <c:v>26.650000000000002</c:v>
                </c:pt>
                <c:pt idx="172">
                  <c:v>26.799999999999997</c:v>
                </c:pt>
                <c:pt idx="173">
                  <c:v>26.950000000000003</c:v>
                </c:pt>
                <c:pt idx="174">
                  <c:v>27.099999999999998</c:v>
                </c:pt>
                <c:pt idx="175">
                  <c:v>27.25</c:v>
                </c:pt>
                <c:pt idx="176">
                  <c:v>27.400000000000002</c:v>
                </c:pt>
                <c:pt idx="177">
                  <c:v>27.549999999999997</c:v>
                </c:pt>
                <c:pt idx="178">
                  <c:v>27.700000000000003</c:v>
                </c:pt>
                <c:pt idx="179">
                  <c:v>27.849999999999998</c:v>
                </c:pt>
                <c:pt idx="180">
                  <c:v>28</c:v>
                </c:pt>
                <c:pt idx="181">
                  <c:v>28.150000000000002</c:v>
                </c:pt>
                <c:pt idx="182">
                  <c:v>28.299999999999997</c:v>
                </c:pt>
                <c:pt idx="183">
                  <c:v>28.450000000000003</c:v>
                </c:pt>
                <c:pt idx="184">
                  <c:v>28.599999999999998</c:v>
                </c:pt>
                <c:pt idx="185">
                  <c:v>28.75</c:v>
                </c:pt>
                <c:pt idx="186">
                  <c:v>28.900000000000002</c:v>
                </c:pt>
                <c:pt idx="187">
                  <c:v>29.049999999999997</c:v>
                </c:pt>
                <c:pt idx="188">
                  <c:v>29.200000000000003</c:v>
                </c:pt>
                <c:pt idx="189">
                  <c:v>29.349999999999998</c:v>
                </c:pt>
                <c:pt idx="190">
                  <c:v>29.5</c:v>
                </c:pt>
                <c:pt idx="191">
                  <c:v>29.650000000000002</c:v>
                </c:pt>
                <c:pt idx="192">
                  <c:v>29.799999999999997</c:v>
                </c:pt>
                <c:pt idx="193">
                  <c:v>29.950000000000003</c:v>
                </c:pt>
                <c:pt idx="194">
                  <c:v>30.099999999999998</c:v>
                </c:pt>
                <c:pt idx="195">
                  <c:v>30.25</c:v>
                </c:pt>
                <c:pt idx="196">
                  <c:v>30.400000000000002</c:v>
                </c:pt>
                <c:pt idx="197">
                  <c:v>30.549999999999997</c:v>
                </c:pt>
                <c:pt idx="198">
                  <c:v>30.700000000000003</c:v>
                </c:pt>
                <c:pt idx="199">
                  <c:v>30.849999999999998</c:v>
                </c:pt>
                <c:pt idx="200">
                  <c:v>31</c:v>
                </c:pt>
                <c:pt idx="201">
                  <c:v>31.150000000000002</c:v>
                </c:pt>
                <c:pt idx="202">
                  <c:v>31.299999999999997</c:v>
                </c:pt>
                <c:pt idx="203">
                  <c:v>31.450000000000003</c:v>
                </c:pt>
                <c:pt idx="204">
                  <c:v>31.599999999999998</c:v>
                </c:pt>
                <c:pt idx="205">
                  <c:v>31.75</c:v>
                </c:pt>
                <c:pt idx="206">
                  <c:v>31.900000000000002</c:v>
                </c:pt>
                <c:pt idx="207">
                  <c:v>32.049999999999997</c:v>
                </c:pt>
                <c:pt idx="208">
                  <c:v>32.200000000000003</c:v>
                </c:pt>
                <c:pt idx="209">
                  <c:v>32.349999999999994</c:v>
                </c:pt>
                <c:pt idx="210">
                  <c:v>32.5</c:v>
                </c:pt>
                <c:pt idx="211">
                  <c:v>32.650000000000006</c:v>
                </c:pt>
                <c:pt idx="212">
                  <c:v>32.799999999999997</c:v>
                </c:pt>
                <c:pt idx="213">
                  <c:v>32.950000000000003</c:v>
                </c:pt>
                <c:pt idx="214">
                  <c:v>33.099999999999994</c:v>
                </c:pt>
                <c:pt idx="215">
                  <c:v>33.25</c:v>
                </c:pt>
                <c:pt idx="216">
                  <c:v>33.400000000000006</c:v>
                </c:pt>
                <c:pt idx="217">
                  <c:v>33.549999999999997</c:v>
                </c:pt>
                <c:pt idx="218">
                  <c:v>33.700000000000003</c:v>
                </c:pt>
                <c:pt idx="219">
                  <c:v>33.849999999999994</c:v>
                </c:pt>
                <c:pt idx="220">
                  <c:v>34</c:v>
                </c:pt>
                <c:pt idx="221">
                  <c:v>34.150000000000006</c:v>
                </c:pt>
                <c:pt idx="222">
                  <c:v>34.299999999999848</c:v>
                </c:pt>
                <c:pt idx="223">
                  <c:v>34.449999999999854</c:v>
                </c:pt>
                <c:pt idx="224">
                  <c:v>34.599999999999852</c:v>
                </c:pt>
                <c:pt idx="225">
                  <c:v>34.749999999999851</c:v>
                </c:pt>
                <c:pt idx="226">
                  <c:v>34.899999999999849</c:v>
                </c:pt>
                <c:pt idx="227">
                  <c:v>35.049999999999848</c:v>
                </c:pt>
                <c:pt idx="228">
                  <c:v>35.199999999999854</c:v>
                </c:pt>
                <c:pt idx="229">
                  <c:v>35.349999999999852</c:v>
                </c:pt>
                <c:pt idx="230">
                  <c:v>35.499999999999851</c:v>
                </c:pt>
                <c:pt idx="231">
                  <c:v>35.649999999999849</c:v>
                </c:pt>
                <c:pt idx="232">
                  <c:v>35.799999999999848</c:v>
                </c:pt>
                <c:pt idx="233">
                  <c:v>35.949999999999854</c:v>
                </c:pt>
                <c:pt idx="234">
                  <c:v>36.099999999999852</c:v>
                </c:pt>
                <c:pt idx="235">
                  <c:v>36.249999999999851</c:v>
                </c:pt>
                <c:pt idx="236">
                  <c:v>36.399999999999849</c:v>
                </c:pt>
                <c:pt idx="237">
                  <c:v>36.549999999999848</c:v>
                </c:pt>
                <c:pt idx="238">
                  <c:v>36.699999999999854</c:v>
                </c:pt>
                <c:pt idx="239">
                  <c:v>36.849999999999852</c:v>
                </c:pt>
                <c:pt idx="240">
                  <c:v>36.999999999999851</c:v>
                </c:pt>
                <c:pt idx="241">
                  <c:v>37.149999999999849</c:v>
                </c:pt>
                <c:pt idx="242">
                  <c:v>37.299999999999848</c:v>
                </c:pt>
                <c:pt idx="243">
                  <c:v>37.449999999999854</c:v>
                </c:pt>
                <c:pt idx="244">
                  <c:v>37.599999999999852</c:v>
                </c:pt>
                <c:pt idx="245">
                  <c:v>37.749999999999851</c:v>
                </c:pt>
                <c:pt idx="246">
                  <c:v>37.899999999999849</c:v>
                </c:pt>
                <c:pt idx="247">
                  <c:v>38.049999999999848</c:v>
                </c:pt>
                <c:pt idx="248">
                  <c:v>38.199999999999854</c:v>
                </c:pt>
                <c:pt idx="249">
                  <c:v>38.349999999999852</c:v>
                </c:pt>
                <c:pt idx="250">
                  <c:v>38.499999999999851</c:v>
                </c:pt>
                <c:pt idx="251">
                  <c:v>38.649999999999849</c:v>
                </c:pt>
                <c:pt idx="252">
                  <c:v>38.799999999999848</c:v>
                </c:pt>
                <c:pt idx="253">
                  <c:v>38.949999999999854</c:v>
                </c:pt>
                <c:pt idx="254">
                  <c:v>39.099999999999852</c:v>
                </c:pt>
                <c:pt idx="255">
                  <c:v>39.249999999999851</c:v>
                </c:pt>
                <c:pt idx="256">
                  <c:v>39.399999999999849</c:v>
                </c:pt>
                <c:pt idx="257">
                  <c:v>39.549999999999848</c:v>
                </c:pt>
                <c:pt idx="258">
                  <c:v>39.699999999999854</c:v>
                </c:pt>
                <c:pt idx="259">
                  <c:v>39.849999999999852</c:v>
                </c:pt>
                <c:pt idx="260">
                  <c:v>39.999999999999851</c:v>
                </c:pt>
                <c:pt idx="261">
                  <c:v>40.149999999999849</c:v>
                </c:pt>
                <c:pt idx="262">
                  <c:v>40.299999999999848</c:v>
                </c:pt>
                <c:pt idx="263">
                  <c:v>40.449999999999854</c:v>
                </c:pt>
                <c:pt idx="264">
                  <c:v>40.599999999999852</c:v>
                </c:pt>
                <c:pt idx="265">
                  <c:v>40.749999999999851</c:v>
                </c:pt>
                <c:pt idx="266">
                  <c:v>40.899999999999849</c:v>
                </c:pt>
                <c:pt idx="267">
                  <c:v>41.049999999999848</c:v>
                </c:pt>
                <c:pt idx="268">
                  <c:v>41.199999999999854</c:v>
                </c:pt>
                <c:pt idx="269">
                  <c:v>41.349999999999696</c:v>
                </c:pt>
                <c:pt idx="270">
                  <c:v>41.499999999999702</c:v>
                </c:pt>
                <c:pt idx="271">
                  <c:v>41.6499999999997</c:v>
                </c:pt>
                <c:pt idx="272">
                  <c:v>41.799999999999699</c:v>
                </c:pt>
                <c:pt idx="273">
                  <c:v>41.949999999999704</c:v>
                </c:pt>
                <c:pt idx="274">
                  <c:v>42.099999999999696</c:v>
                </c:pt>
                <c:pt idx="275">
                  <c:v>42.249999999999702</c:v>
                </c:pt>
                <c:pt idx="276">
                  <c:v>42.3999999999997</c:v>
                </c:pt>
                <c:pt idx="277">
                  <c:v>42.549999999999699</c:v>
                </c:pt>
                <c:pt idx="278">
                  <c:v>42.699999999999704</c:v>
                </c:pt>
                <c:pt idx="279">
                  <c:v>42.849999999999696</c:v>
                </c:pt>
                <c:pt idx="280">
                  <c:v>42.999999999999702</c:v>
                </c:pt>
                <c:pt idx="281">
                  <c:v>43.1499999999997</c:v>
                </c:pt>
                <c:pt idx="282">
                  <c:v>43.299999999999699</c:v>
                </c:pt>
                <c:pt idx="283">
                  <c:v>43.449999999999704</c:v>
                </c:pt>
                <c:pt idx="284">
                  <c:v>43.599999999999696</c:v>
                </c:pt>
                <c:pt idx="285">
                  <c:v>43.749999999999702</c:v>
                </c:pt>
                <c:pt idx="286">
                  <c:v>43.8999999999997</c:v>
                </c:pt>
                <c:pt idx="287">
                  <c:v>44.049999999999699</c:v>
                </c:pt>
                <c:pt idx="288">
                  <c:v>44.199999999999704</c:v>
                </c:pt>
                <c:pt idx="289">
                  <c:v>44.349999999999696</c:v>
                </c:pt>
                <c:pt idx="290">
                  <c:v>44.499999999999702</c:v>
                </c:pt>
                <c:pt idx="291">
                  <c:v>44.6499999999997</c:v>
                </c:pt>
                <c:pt idx="292">
                  <c:v>44.799999999999699</c:v>
                </c:pt>
                <c:pt idx="293">
                  <c:v>44.949999999999704</c:v>
                </c:pt>
              </c:numCache>
            </c:numRef>
          </c:xVal>
          <c:yVal>
            <c:numRef>
              <c:f>'Scaling fire parameter solver'!$B$3:$B$296</c:f>
              <c:numCache>
                <c:formatCode>General</c:formatCode>
                <c:ptCount val="294"/>
                <c:pt idx="0">
                  <c:v>2.1217117612474184E-12</c:v>
                </c:pt>
                <c:pt idx="1">
                  <c:v>3.3626864953555464E-7</c:v>
                </c:pt>
                <c:pt idx="2">
                  <c:v>2.0387516397228785E-6</c:v>
                </c:pt>
                <c:pt idx="3">
                  <c:v>5.8506138421740733E-6</c:v>
                </c:pt>
                <c:pt idx="4">
                  <c:v>1.2360662965076739E-5</c:v>
                </c:pt>
                <c:pt idx="5">
                  <c:v>2.2080406435305887E-5</c:v>
                </c:pt>
                <c:pt idx="6">
                  <c:v>3.5471296889521234E-5</c:v>
                </c:pt>
                <c:pt idx="7">
                  <c:v>5.295863901620634E-5</c:v>
                </c:pt>
                <c:pt idx="8">
                  <c:v>7.4939901412950774E-5</c:v>
                </c:pt>
                <c:pt idx="9">
                  <c:v>1.017901739041173E-4</c:v>
                </c:pt>
                <c:pt idx="10">
                  <c:v>1.3386598377923502E-4</c:v>
                </c:pt>
                <c:pt idx="11">
                  <c:v>1.7150808773858949E-4</c:v>
                </c:pt>
                <c:pt idx="12">
                  <c:v>2.1504358449290139E-4</c:v>
                </c:pt>
                <c:pt idx="13">
                  <c:v>2.647875550907854E-4</c:v>
                </c:pt>
                <c:pt idx="14">
                  <c:v>3.2104436229050666E-4</c:v>
                </c:pt>
                <c:pt idx="15">
                  <c:v>3.8410869598519296E-4</c:v>
                </c:pt>
                <c:pt idx="16">
                  <c:v>4.542664244431629E-4</c:v>
                </c:pt>
                <c:pt idx="17">
                  <c:v>5.3179529366183741E-4</c:v>
                </c:pt>
                <c:pt idx="18">
                  <c:v>6.1696550554665264E-4</c:v>
                </c:pt>
                <c:pt idx="19">
                  <c:v>7.1004019770801511E-4</c:v>
                </c:pt>
                <c:pt idx="20">
                  <c:v>8.112758421187406E-4</c:v>
                </c:pt>
                <c:pt idx="21">
                  <c:v>9.2092257589643407E-4</c:v>
                </c:pt>
                <c:pt idx="22">
                  <c:v>1.0392244745684601E-3</c:v>
                </c:pt>
                <c:pt idx="23">
                  <c:v>1.1664197760162273E-3</c:v>
                </c:pt>
                <c:pt idx="24">
                  <c:v>1.3027410616643907E-3</c:v>
                </c:pt>
                <c:pt idx="25">
                  <c:v>1.4484154002324453E-3</c:v>
                </c:pt>
                <c:pt idx="26">
                  <c:v>1.6036644583994578E-3</c:v>
                </c:pt>
                <c:pt idx="27">
                  <c:v>1.7687045819755724E-3</c:v>
                </c:pt>
                <c:pt idx="28">
                  <c:v>1.943746850575277E-3</c:v>
                </c:pt>
                <c:pt idx="29">
                  <c:v>2.1289971083097666E-3</c:v>
                </c:pt>
                <c:pt idx="30">
                  <c:v>2.3246559726317483E-3</c:v>
                </c:pt>
                <c:pt idx="31">
                  <c:v>2.5309188231551166E-3</c:v>
                </c:pt>
                <c:pt idx="32">
                  <c:v>2.7479757720187386E-3</c:v>
                </c:pt>
                <c:pt idx="33">
                  <c:v>2.9760116171562378E-3</c:v>
                </c:pt>
                <c:pt idx="34">
                  <c:v>3.2152057796632585E-3</c:v>
                </c:pt>
                <c:pt idx="35">
                  <c:v>3.4657322263130157E-3</c:v>
                </c:pt>
                <c:pt idx="36">
                  <c:v>3.727759378154671E-3</c:v>
                </c:pt>
                <c:pt idx="37">
                  <c:v>4.0014500060327265E-3</c:v>
                </c:pt>
                <c:pt idx="38">
                  <c:v>4.2869611137857965E-3</c:v>
                </c:pt>
                <c:pt idx="39">
                  <c:v>4.5844438098171687E-3</c:v>
                </c:pt>
                <c:pt idx="40">
                  <c:v>4.8940431676749154E-3</c:v>
                </c:pt>
                <c:pt idx="41">
                  <c:v>5.2158980762346567E-3</c:v>
                </c:pt>
                <c:pt idx="42">
                  <c:v>5.5501410800414706E-3</c:v>
                </c:pt>
                <c:pt idx="43">
                  <c:v>5.8968982103379036E-3</c:v>
                </c:pt>
                <c:pt idx="44">
                  <c:v>6.2562888072816777E-3</c:v>
                </c:pt>
                <c:pt idx="45">
                  <c:v>6.6284253338382447E-3</c:v>
                </c:pt>
                <c:pt idx="46">
                  <c:v>7.0134131818196952E-3</c:v>
                </c:pt>
                <c:pt idx="47">
                  <c:v>7.4113504705316871E-3</c:v>
                </c:pt>
                <c:pt idx="48">
                  <c:v>7.8223278384833683E-3</c:v>
                </c:pt>
                <c:pt idx="49">
                  <c:v>8.2464282286123496E-3</c:v>
                </c:pt>
                <c:pt idx="50">
                  <c:v>8.6837266674753364E-3</c:v>
                </c:pt>
                <c:pt idx="51">
                  <c:v>9.1342900388572488E-3</c:v>
                </c:pt>
                <c:pt idx="52">
                  <c:v>9.5981768522546314E-3</c:v>
                </c:pt>
                <c:pt idx="53">
                  <c:v>1.0075437006695172E-2</c:v>
                </c:pt>
                <c:pt idx="54">
                  <c:v>1.0566111550361666E-2</c:v>
                </c:pt>
                <c:pt idx="55">
                  <c:v>1.1070232436497626E-2</c:v>
                </c:pt>
                <c:pt idx="56">
                  <c:v>1.1587822276081291E-2</c:v>
                </c:pt>
                <c:pt idx="57">
                  <c:v>1.2118894087765715E-2</c:v>
                </c:pt>
                <c:pt idx="58">
                  <c:v>1.2663451045594224E-2</c:v>
                </c:pt>
                <c:pt idx="59">
                  <c:v>1.3221486225013708E-2</c:v>
                </c:pt>
                <c:pt idx="60">
                  <c:v>1.3792982347720905E-2</c:v>
                </c:pt>
                <c:pt idx="61">
                  <c:v>1.4377911525891502E-2</c:v>
                </c:pt>
                <c:pt idx="62">
                  <c:v>1.4976235006355971E-2</c:v>
                </c:pt>
                <c:pt idx="63">
                  <c:v>1.5587902915301042E-2</c:v>
                </c:pt>
                <c:pt idx="64">
                  <c:v>1.6212854004091386E-2</c:v>
                </c:pt>
                <c:pt idx="65">
                  <c:v>1.685101539682041E-2</c:v>
                </c:pt>
                <c:pt idx="66">
                  <c:v>1.7502302340216228E-2</c:v>
                </c:pt>
                <c:pt idx="67">
                  <c:v>1.8166617956542844E-2</c:v>
                </c:pt>
                <c:pt idx="68">
                  <c:v>1.8843853000152989E-2</c:v>
                </c:pt>
                <c:pt idx="69">
                  <c:v>1.9533885618364489E-2</c:v>
                </c:pt>
                <c:pt idx="70">
                  <c:v>2.0236581117346102E-2</c:v>
                </c:pt>
                <c:pt idx="71">
                  <c:v>2.0951791733714829E-2</c:v>
                </c:pt>
                <c:pt idx="72">
                  <c:v>2.1679356412559903E-2</c:v>
                </c:pt>
                <c:pt idx="73">
                  <c:v>2.2419100592622851E-2</c:v>
                </c:pt>
                <c:pt idx="74">
                  <c:v>2.3170835999376152E-2</c:v>
                </c:pt>
                <c:pt idx="75">
                  <c:v>2.3934360446755117E-2</c:v>
                </c:pt>
                <c:pt idx="76">
                  <c:v>2.4709457648309611E-2</c:v>
                </c:pt>
                <c:pt idx="77">
                  <c:v>2.5495897038552196E-2</c:v>
                </c:pt>
                <c:pt idx="78">
                  <c:v>2.6293433605289435E-2</c:v>
                </c:pt>
                <c:pt idx="79">
                  <c:v>2.7101807733731598E-2</c:v>
                </c:pt>
                <c:pt idx="80">
                  <c:v>2.7920745063182734E-2</c:v>
                </c:pt>
                <c:pt idx="81">
                  <c:v>2.8749956357119827E-2</c:v>
                </c:pt>
                <c:pt idx="82">
                  <c:v>2.9589137387473072E-2</c:v>
                </c:pt>
                <c:pt idx="83">
                  <c:v>3.0437968833924394E-2</c:v>
                </c:pt>
                <c:pt idx="84">
                  <c:v>3.129611619904004E-2</c:v>
                </c:pt>
                <c:pt idx="85">
                  <c:v>3.2163229740055525E-2</c:v>
                </c:pt>
                <c:pt idx="86">
                  <c:v>3.3038944418126916E-2</c:v>
                </c:pt>
                <c:pt idx="87">
                  <c:v>3.3922879865859956E-2</c:v>
                </c:pt>
                <c:pt idx="88">
                  <c:v>3.4814640373921672E-2</c:v>
                </c:pt>
                <c:pt idx="89">
                  <c:v>3.5713814897531206E-2</c:v>
                </c:pt>
                <c:pt idx="90">
                  <c:v>3.6619977083617132E-2</c:v>
                </c:pt>
                <c:pt idx="91">
                  <c:v>3.7532685319414394E-2</c:v>
                </c:pt>
                <c:pt idx="92">
                  <c:v>3.8451482803260759E-2</c:v>
                </c:pt>
                <c:pt idx="93">
                  <c:v>3.9375897638334663E-2</c:v>
                </c:pt>
                <c:pt idx="94">
                  <c:v>4.0305442950055961E-2</c:v>
                </c:pt>
                <c:pt idx="95">
                  <c:v>4.1239617027850187E-2</c:v>
                </c:pt>
                <c:pt idx="96">
                  <c:v>4.2177903491950317E-2</c:v>
                </c:pt>
                <c:pt idx="97">
                  <c:v>4.3119771485882988E-2</c:v>
                </c:pt>
                <c:pt idx="98">
                  <c:v>4.4064675895256429E-2</c:v>
                </c:pt>
                <c:pt idx="99">
                  <c:v>4.5012057593431361E-2</c:v>
                </c:pt>
                <c:pt idx="100">
                  <c:v>4.5961343714624153E-2</c:v>
                </c:pt>
                <c:pt idx="101">
                  <c:v>4.6911947954947748E-2</c:v>
                </c:pt>
                <c:pt idx="102">
                  <c:v>4.7863270901857845E-2</c:v>
                </c:pt>
                <c:pt idx="103">
                  <c:v>4.8814700392424061E-2</c:v>
                </c:pt>
                <c:pt idx="104">
                  <c:v>4.9765611900799381E-2</c:v>
                </c:pt>
                <c:pt idx="105">
                  <c:v>5.0715368955210144E-2</c:v>
                </c:pt>
                <c:pt idx="106">
                  <c:v>5.1663323584734758E-2</c:v>
                </c:pt>
                <c:pt idx="107">
                  <c:v>5.2608816796082439E-2</c:v>
                </c:pt>
                <c:pt idx="108">
                  <c:v>5.3551179080524439E-2</c:v>
                </c:pt>
                <c:pt idx="109">
                  <c:v>5.448973095106658E-2</c:v>
                </c:pt>
                <c:pt idx="110">
                  <c:v>5.5423783509888809E-2</c:v>
                </c:pt>
                <c:pt idx="111">
                  <c:v>5.6352639046006021E-2</c:v>
                </c:pt>
                <c:pt idx="112">
                  <c:v>5.7275591663038528E-2</c:v>
                </c:pt>
                <c:pt idx="113">
                  <c:v>5.8191927936902733E-2</c:v>
                </c:pt>
                <c:pt idx="114">
                  <c:v>5.9100927603160013E-2</c:v>
                </c:pt>
                <c:pt idx="115">
                  <c:v>6.0001864273683758E-2</c:v>
                </c:pt>
                <c:pt idx="116">
                  <c:v>6.0894006182222286E-2</c:v>
                </c:pt>
                <c:pt idx="117">
                  <c:v>6.1776616958356241E-2</c:v>
                </c:pt>
                <c:pt idx="118">
                  <c:v>6.2648956429263172E-2</c:v>
                </c:pt>
                <c:pt idx="119">
                  <c:v>6.3510281448616479E-2</c:v>
                </c:pt>
                <c:pt idx="120">
                  <c:v>6.4359846751860267E-2</c:v>
                </c:pt>
                <c:pt idx="121">
                  <c:v>6.5196905837011182E-2</c:v>
                </c:pt>
                <c:pt idx="122">
                  <c:v>6.6020711870050972E-2</c:v>
                </c:pt>
                <c:pt idx="123">
                  <c:v>6.6830518613881118E-2</c:v>
                </c:pt>
                <c:pt idx="124">
                  <c:v>6.7625581379722147E-2</c:v>
                </c:pt>
                <c:pt idx="125">
                  <c:v>6.8405157999747501E-2</c:v>
                </c:pt>
                <c:pt idx="126">
                  <c:v>6.9168509819650989E-2</c:v>
                </c:pt>
                <c:pt idx="127">
                  <c:v>6.9914902709757074E-2</c:v>
                </c:pt>
                <c:pt idx="128">
                  <c:v>7.0643608093190313E-2</c:v>
                </c:pt>
                <c:pt idx="129">
                  <c:v>7.13539039895347E-2</c:v>
                </c:pt>
                <c:pt idx="130">
                  <c:v>7.2045076072320191E-2</c:v>
                </c:pt>
                <c:pt idx="131">
                  <c:v>7.2716418738592317E-2</c:v>
                </c:pt>
                <c:pt idx="132">
                  <c:v>7.3367236188731685E-2</c:v>
                </c:pt>
                <c:pt idx="133">
                  <c:v>7.3996843514609528E-2</c:v>
                </c:pt>
                <c:pt idx="134">
                  <c:v>7.4604567794084795E-2</c:v>
                </c:pt>
                <c:pt idx="135">
                  <c:v>7.5189749189771768E-2</c:v>
                </c:pt>
                <c:pt idx="136">
                  <c:v>7.5751742049931292E-2</c:v>
                </c:pt>
                <c:pt idx="137">
                  <c:v>7.6289916009271361E-2</c:v>
                </c:pt>
                <c:pt idx="138">
                  <c:v>7.6803657087374771E-2</c:v>
                </c:pt>
                <c:pt idx="139">
                  <c:v>7.7292368782409249E-2</c:v>
                </c:pt>
                <c:pt idx="140">
                  <c:v>7.7755473157721203E-2</c:v>
                </c:pt>
                <c:pt idx="141">
                  <c:v>7.819241191885945E-2</c:v>
                </c:pt>
                <c:pt idx="142">
                  <c:v>7.8602647478530269E-2</c:v>
                </c:pt>
                <c:pt idx="143">
                  <c:v>7.8985664006945996E-2</c:v>
                </c:pt>
                <c:pt idx="144">
                  <c:v>7.9340968464992501E-2</c:v>
                </c:pt>
                <c:pt idx="145">
                  <c:v>7.9668091617615816E-2</c:v>
                </c:pt>
                <c:pt idx="146">
                  <c:v>7.9966589024804968E-2</c:v>
                </c:pt>
                <c:pt idx="147">
                  <c:v>8.0236042007537936E-2</c:v>
                </c:pt>
                <c:pt idx="148">
                  <c:v>8.0476058586048116E-2</c:v>
                </c:pt>
                <c:pt idx="149">
                  <c:v>8.0686274387771734E-2</c:v>
                </c:pt>
                <c:pt idx="150">
                  <c:v>8.0866353522347237E-2</c:v>
                </c:pt>
                <c:pt idx="151">
                  <c:v>8.1015989421055021E-2</c:v>
                </c:pt>
                <c:pt idx="152">
                  <c:v>8.1134905638111585E-2</c:v>
                </c:pt>
                <c:pt idx="153">
                  <c:v>8.122285661126849E-2</c:v>
                </c:pt>
                <c:pt idx="154">
                  <c:v>8.1279628379208865E-2</c:v>
                </c:pt>
                <c:pt idx="155">
                  <c:v>8.1305039253290523E-2</c:v>
                </c:pt>
                <c:pt idx="156">
                  <c:v>8.1298940441240614E-2</c:v>
                </c:pt>
                <c:pt idx="157">
                  <c:v>8.1261216620484952E-2</c:v>
                </c:pt>
                <c:pt idx="158">
                  <c:v>8.1191786458868265E-2</c:v>
                </c:pt>
                <c:pt idx="159">
                  <c:v>8.1090603080617399E-2</c:v>
                </c:pt>
                <c:pt idx="160">
                  <c:v>8.0957654475490817E-2</c:v>
                </c:pt>
                <c:pt idx="161">
                  <c:v>8.0792963849173116E-2</c:v>
                </c:pt>
                <c:pt idx="162">
                  <c:v>8.059658991308058E-2</c:v>
                </c:pt>
                <c:pt idx="163">
                  <c:v>8.0368627111876617E-2</c:v>
                </c:pt>
                <c:pt idx="164">
                  <c:v>8.0109205787123355E-2</c:v>
                </c:pt>
                <c:pt idx="165">
                  <c:v>7.9818492275641639E-2</c:v>
                </c:pt>
                <c:pt idx="166">
                  <c:v>7.9496688941297231E-2</c:v>
                </c:pt>
                <c:pt idx="167">
                  <c:v>7.9144034139091796E-2</c:v>
                </c:pt>
                <c:pt idx="168">
                  <c:v>7.8760802110599548E-2</c:v>
                </c:pt>
                <c:pt idx="169">
                  <c:v>7.8347302809962494E-2</c:v>
                </c:pt>
                <c:pt idx="170">
                  <c:v>7.7903881659834778E-2</c:v>
                </c:pt>
                <c:pt idx="171">
                  <c:v>7.7430919236850373E-2</c:v>
                </c:pt>
                <c:pt idx="172">
                  <c:v>7.6928830886377239E-2</c:v>
                </c:pt>
                <c:pt idx="173">
                  <c:v>7.6398066266515796E-2</c:v>
                </c:pt>
                <c:pt idx="174">
                  <c:v>7.583910882149468E-2</c:v>
                </c:pt>
                <c:pt idx="175">
                  <c:v>7.5252475184823531E-2</c:v>
                </c:pt>
                <c:pt idx="176">
                  <c:v>7.4638714512760218E-2</c:v>
                </c:pt>
                <c:pt idx="177">
                  <c:v>7.3998407748863751E-2</c:v>
                </c:pt>
                <c:pt idx="178">
                  <c:v>7.3332166820605588E-2</c:v>
                </c:pt>
                <c:pt idx="179">
                  <c:v>7.2640633769225443E-2</c:v>
                </c:pt>
                <c:pt idx="180">
                  <c:v>7.1924479814224132E-2</c:v>
                </c:pt>
                <c:pt idx="181">
                  <c:v>7.11844043540939E-2</c:v>
                </c:pt>
                <c:pt idx="182">
                  <c:v>7.0421133905092886E-2</c:v>
                </c:pt>
                <c:pt idx="183">
                  <c:v>6.9635420980074011E-2</c:v>
                </c:pt>
                <c:pt idx="184">
                  <c:v>6.8828042909578127E-2</c:v>
                </c:pt>
                <c:pt idx="185">
                  <c:v>6.7999800607596708E-2</c:v>
                </c:pt>
                <c:pt idx="186">
                  <c:v>6.7151517284601003E-2</c:v>
                </c:pt>
                <c:pt idx="187">
                  <c:v>6.6284037110618213E-2</c:v>
                </c:pt>
                <c:pt idx="188">
                  <c:v>6.5398223831313648E-2</c:v>
                </c:pt>
                <c:pt idx="189">
                  <c:v>6.449495934020899E-2</c:v>
                </c:pt>
                <c:pt idx="190">
                  <c:v>6.3575142210325883E-2</c:v>
                </c:pt>
                <c:pt idx="191">
                  <c:v>6.2639686188701194E-2</c:v>
                </c:pt>
                <c:pt idx="192">
                  <c:v>6.1689518657358028E-2</c:v>
                </c:pt>
                <c:pt idx="193">
                  <c:v>6.0725579064453535E-2</c:v>
                </c:pt>
                <c:pt idx="194">
                  <c:v>5.9748817329441699E-2</c:v>
                </c:pt>
                <c:pt idx="195">
                  <c:v>5.8760192226198937E-2</c:v>
                </c:pt>
                <c:pt idx="196">
                  <c:v>5.7760669748157259E-2</c:v>
                </c:pt>
                <c:pt idx="197">
                  <c:v>5.6751221459572197E-2</c:v>
                </c:pt>
                <c:pt idx="198">
                  <c:v>5.5732822837119805E-2</c:v>
                </c:pt>
                <c:pt idx="199">
                  <c:v>5.4706451606075325E-2</c:v>
                </c:pt>
                <c:pt idx="200">
                  <c:v>5.3673086075362461E-2</c:v>
                </c:pt>
                <c:pt idx="201">
                  <c:v>5.2633703475791507E-2</c:v>
                </c:pt>
                <c:pt idx="202">
                  <c:v>5.1589278305809567E-2</c:v>
                </c:pt>
                <c:pt idx="203">
                  <c:v>5.0540780689085879E-2</c:v>
                </c:pt>
                <c:pt idx="204">
                  <c:v>4.9489174748230072E-2</c:v>
                </c:pt>
                <c:pt idx="205">
                  <c:v>4.843541699890646E-2</c:v>
                </c:pt>
                <c:pt idx="206">
                  <c:v>4.7380454768553452E-2</c:v>
                </c:pt>
                <c:pt idx="207">
                  <c:v>4.6325224643851637E-2</c:v>
                </c:pt>
                <c:pt idx="208">
                  <c:v>4.5270650950995729E-2</c:v>
                </c:pt>
                <c:pt idx="209">
                  <c:v>4.421764427273317E-2</c:v>
                </c:pt>
                <c:pt idx="210">
                  <c:v>4.3167100006010768E-2</c:v>
                </c:pt>
                <c:pt idx="211">
                  <c:v>4.2119896963949598E-2</c:v>
                </c:pt>
                <c:pt idx="212">
                  <c:v>4.1076896025719276E-2</c:v>
                </c:pt>
                <c:pt idx="213">
                  <c:v>4.0038938837731498E-2</c:v>
                </c:pt>
                <c:pt idx="214">
                  <c:v>3.9006846569399463E-2</c:v>
                </c:pt>
                <c:pt idx="215">
                  <c:v>3.798141872653097E-2</c:v>
                </c:pt>
                <c:pt idx="216">
                  <c:v>3.6963432025226978E-2</c:v>
                </c:pt>
                <c:pt idx="217">
                  <c:v>3.595363932895506E-2</c:v>
                </c:pt>
                <c:pt idx="218">
                  <c:v>3.4952768651250715E-2</c:v>
                </c:pt>
                <c:pt idx="219">
                  <c:v>3.3961522226278351E-2</c:v>
                </c:pt>
                <c:pt idx="220">
                  <c:v>3.2980575649248133E-2</c:v>
                </c:pt>
                <c:pt idx="221">
                  <c:v>3.2010577088450252E-2</c:v>
                </c:pt>
                <c:pt idx="222">
                  <c:v>3.1052146570419142E-2</c:v>
                </c:pt>
                <c:pt idx="223">
                  <c:v>3.0105875339486585E-2</c:v>
                </c:pt>
                <c:pt idx="224">
                  <c:v>2.9172325292746288E-2</c:v>
                </c:pt>
                <c:pt idx="225">
                  <c:v>2.8252028491161117E-2</c:v>
                </c:pt>
                <c:pt idx="226">
                  <c:v>2.7345486747320173E-2</c:v>
                </c:pt>
                <c:pt idx="227">
                  <c:v>2.6453171290070729E-2</c:v>
                </c:pt>
                <c:pt idx="228">
                  <c:v>2.5575522505998947E-2</c:v>
                </c:pt>
                <c:pt idx="229">
                  <c:v>2.4712949757472701E-2</c:v>
                </c:pt>
                <c:pt idx="230">
                  <c:v>2.3865831276707068E-2</c:v>
                </c:pt>
                <c:pt idx="231">
                  <c:v>2.3034514135060163E-2</c:v>
                </c:pt>
                <c:pt idx="232">
                  <c:v>2.2219314286520988E-2</c:v>
                </c:pt>
                <c:pt idx="233">
                  <c:v>2.1420516684112562E-2</c:v>
                </c:pt>
                <c:pt idx="234">
                  <c:v>2.0638375467699185E-2</c:v>
                </c:pt>
                <c:pt idx="235">
                  <c:v>1.9873114221462949E-2</c:v>
                </c:pt>
                <c:pt idx="236">
                  <c:v>1.9124926299099367E-2</c:v>
                </c:pt>
                <c:pt idx="237">
                  <c:v>1.8393975214575399E-2</c:v>
                </c:pt>
                <c:pt idx="238">
                  <c:v>1.7680395096101698E-2</c:v>
                </c:pt>
                <c:pt idx="239">
                  <c:v>1.6984291200783663E-2</c:v>
                </c:pt>
                <c:pt idx="240">
                  <c:v>1.6305740487250527E-2</c:v>
                </c:pt>
                <c:pt idx="241">
                  <c:v>1.5644792243401383E-2</c:v>
                </c:pt>
                <c:pt idx="242">
                  <c:v>1.5001468766264842E-2</c:v>
                </c:pt>
                <c:pt idx="243">
                  <c:v>1.4375766090839919E-2</c:v>
                </c:pt>
                <c:pt idx="244">
                  <c:v>1.3767654764671563E-2</c:v>
                </c:pt>
                <c:pt idx="245">
                  <c:v>1.3177080664813781E-2</c:v>
                </c:pt>
                <c:pt idx="246">
                  <c:v>1.2603965853751176E-2</c:v>
                </c:pt>
                <c:pt idx="247">
                  <c:v>1.2048209470778393E-2</c:v>
                </c:pt>
                <c:pt idx="248">
                  <c:v>1.1509688655287502E-2</c:v>
                </c:pt>
                <c:pt idx="249">
                  <c:v>1.0988259498372288E-2</c:v>
                </c:pt>
                <c:pt idx="250">
                  <c:v>1.048375801913983E-2</c:v>
                </c:pt>
                <c:pt idx="251">
                  <c:v>9.9960011621113756E-3</c:v>
                </c:pt>
                <c:pt idx="252">
                  <c:v>9.5247878121041841E-3</c:v>
                </c:pt>
                <c:pt idx="253">
                  <c:v>9.0698998230099269E-3</c:v>
                </c:pt>
                <c:pt idx="254">
                  <c:v>8.6311030569231947E-3</c:v>
                </c:pt>
                <c:pt idx="255">
                  <c:v>8.2081484301256783E-3</c:v>
                </c:pt>
                <c:pt idx="256">
                  <c:v>7.8007729624990432E-3</c:v>
                </c:pt>
                <c:pt idx="257">
                  <c:v>7.4087008270158445E-3</c:v>
                </c:pt>
                <c:pt idx="258">
                  <c:v>7.0316443960520107E-3</c:v>
                </c:pt>
                <c:pt idx="259">
                  <c:v>6.6693052813645067E-3</c:v>
                </c:pt>
                <c:pt idx="260">
                  <c:v>6.3213753646935138E-3</c:v>
                </c:pt>
                <c:pt idx="261">
                  <c:v>5.9875378160712221E-3</c:v>
                </c:pt>
                <c:pt idx="262">
                  <c:v>5.6674680970523472E-3</c:v>
                </c:pt>
                <c:pt idx="263">
                  <c:v>5.3608349462231919E-3</c:v>
                </c:pt>
                <c:pt idx="264">
                  <c:v>5.0673013444948916E-3</c:v>
                </c:pt>
                <c:pt idx="265">
                  <c:v>4.7865254578411467E-3</c:v>
                </c:pt>
                <c:pt idx="266">
                  <c:v>4.5181615553029301E-3</c:v>
                </c:pt>
                <c:pt idx="267">
                  <c:v>4.2618609002467844E-3</c:v>
                </c:pt>
                <c:pt idx="268">
                  <c:v>4.0172726130342012E-3</c:v>
                </c:pt>
                <c:pt idx="269">
                  <c:v>3.7840445034303906E-3</c:v>
                </c:pt>
                <c:pt idx="270">
                  <c:v>3.5618238712542051E-3</c:v>
                </c:pt>
                <c:pt idx="271">
                  <c:v>3.3502582739501244E-3</c:v>
                </c:pt>
                <c:pt idx="272">
                  <c:v>3.1489962599295647E-3</c:v>
                </c:pt>
                <c:pt idx="273">
                  <c:v>2.9576880667117702E-3</c:v>
                </c:pt>
                <c:pt idx="274">
                  <c:v>2.7759862830606598E-3</c:v>
                </c:pt>
                <c:pt idx="275">
                  <c:v>2.6035464744861088E-3</c:v>
                </c:pt>
                <c:pt idx="276">
                  <c:v>2.4400277716437931E-3</c:v>
                </c:pt>
                <c:pt idx="277">
                  <c:v>2.2850934213299802E-3</c:v>
                </c:pt>
                <c:pt idx="278">
                  <c:v>2.138411299925124E-3</c:v>
                </c:pt>
                <c:pt idx="279">
                  <c:v>1.9996543892922048E-3</c:v>
                </c:pt>
                <c:pt idx="280">
                  <c:v>1.8685012152816955E-3</c:v>
                </c:pt>
                <c:pt idx="281">
                  <c:v>1.7446362491349036E-3</c:v>
                </c:pt>
                <c:pt idx="282">
                  <c:v>1.627750272209423E-3</c:v>
                </c:pt>
                <c:pt idx="283">
                  <c:v>1.517540704576413E-3</c:v>
                </c:pt>
                <c:pt idx="284">
                  <c:v>1.413711898155893E-3</c:v>
                </c:pt>
                <c:pt idx="285">
                  <c:v>1.3159753951662834E-3</c:v>
                </c:pt>
                <c:pt idx="286">
                  <c:v>1.2240501527649762E-3</c:v>
                </c:pt>
                <c:pt idx="287">
                  <c:v>1.1376627348493663E-3</c:v>
                </c:pt>
                <c:pt idx="288">
                  <c:v>1.056547472071535E-3</c:v>
                </c:pt>
                <c:pt idx="289">
                  <c:v>9.804465911950294E-4</c:v>
                </c:pt>
                <c:pt idx="290">
                  <c:v>9.0911031498834354E-4</c:v>
                </c:pt>
                <c:pt idx="291">
                  <c:v>8.4229693390773974E-4</c:v>
                </c:pt>
                <c:pt idx="292">
                  <c:v>7.7977285087085541E-4</c:v>
                </c:pt>
                <c:pt idx="293">
                  <c:v>7.2131260046333281E-4</c:v>
                </c:pt>
              </c:numCache>
            </c:numRef>
          </c:yVal>
          <c:smooth val="1"/>
        </c:ser>
        <c:ser>
          <c:idx val="1"/>
          <c:order val="1"/>
          <c:marker>
            <c:symbol val="none"/>
          </c:marker>
          <c:xVal>
            <c:numRef>
              <c:f>'Scaling fire parameter solver'!$L$3:$L$296</c:f>
              <c:numCache>
                <c:formatCode>General</c:formatCode>
                <c:ptCount val="294"/>
                <c:pt idx="0">
                  <c:v>1.0015000000000001</c:v>
                </c:pt>
                <c:pt idx="1">
                  <c:v>1.1499999999999999</c:v>
                </c:pt>
                <c:pt idx="2">
                  <c:v>1.3</c:v>
                </c:pt>
                <c:pt idx="3">
                  <c:v>1.45</c:v>
                </c:pt>
                <c:pt idx="4">
                  <c:v>1.6</c:v>
                </c:pt>
                <c:pt idx="5">
                  <c:v>1.75</c:v>
                </c:pt>
                <c:pt idx="6">
                  <c:v>1.9</c:v>
                </c:pt>
                <c:pt idx="7">
                  <c:v>2.0499999999999998</c:v>
                </c:pt>
                <c:pt idx="8">
                  <c:v>2.2000000000000002</c:v>
                </c:pt>
                <c:pt idx="9">
                  <c:v>2.35</c:v>
                </c:pt>
                <c:pt idx="10">
                  <c:v>2.5</c:v>
                </c:pt>
                <c:pt idx="11">
                  <c:v>2.6500000000000004</c:v>
                </c:pt>
                <c:pt idx="12">
                  <c:v>2.8</c:v>
                </c:pt>
                <c:pt idx="13">
                  <c:v>2.95</c:v>
                </c:pt>
                <c:pt idx="14">
                  <c:v>3.0999999999999996</c:v>
                </c:pt>
                <c:pt idx="15">
                  <c:v>3.25</c:v>
                </c:pt>
                <c:pt idx="16">
                  <c:v>3.4000000000000004</c:v>
                </c:pt>
                <c:pt idx="17">
                  <c:v>3.55</c:v>
                </c:pt>
                <c:pt idx="18">
                  <c:v>3.7</c:v>
                </c:pt>
                <c:pt idx="19">
                  <c:v>3.8499999999999996</c:v>
                </c:pt>
                <c:pt idx="20">
                  <c:v>4</c:v>
                </c:pt>
                <c:pt idx="21">
                  <c:v>4.1500000000000004</c:v>
                </c:pt>
                <c:pt idx="22">
                  <c:v>4.3000000000000007</c:v>
                </c:pt>
                <c:pt idx="23">
                  <c:v>4.4499999999999993</c:v>
                </c:pt>
                <c:pt idx="24">
                  <c:v>4.5999999999999996</c:v>
                </c:pt>
                <c:pt idx="25">
                  <c:v>4.75</c:v>
                </c:pt>
                <c:pt idx="26">
                  <c:v>4.9000000000000004</c:v>
                </c:pt>
                <c:pt idx="27">
                  <c:v>5.0500000000000007</c:v>
                </c:pt>
                <c:pt idx="28">
                  <c:v>5.1999999999999993</c:v>
                </c:pt>
                <c:pt idx="29">
                  <c:v>5.35</c:v>
                </c:pt>
                <c:pt idx="30">
                  <c:v>5.5</c:v>
                </c:pt>
                <c:pt idx="31">
                  <c:v>5.65</c:v>
                </c:pt>
                <c:pt idx="32">
                  <c:v>5.8000000000000007</c:v>
                </c:pt>
                <c:pt idx="33">
                  <c:v>5.9499999999999993</c:v>
                </c:pt>
                <c:pt idx="34">
                  <c:v>6.1</c:v>
                </c:pt>
                <c:pt idx="35">
                  <c:v>6.25</c:v>
                </c:pt>
                <c:pt idx="36">
                  <c:v>6.4</c:v>
                </c:pt>
                <c:pt idx="37">
                  <c:v>6.5500000000000007</c:v>
                </c:pt>
                <c:pt idx="38">
                  <c:v>6.6999999999999993</c:v>
                </c:pt>
                <c:pt idx="39">
                  <c:v>6.85</c:v>
                </c:pt>
                <c:pt idx="40">
                  <c:v>7</c:v>
                </c:pt>
                <c:pt idx="41">
                  <c:v>7.1499999999999995</c:v>
                </c:pt>
                <c:pt idx="42">
                  <c:v>7.3000000000000007</c:v>
                </c:pt>
                <c:pt idx="43">
                  <c:v>7.4499999999999993</c:v>
                </c:pt>
                <c:pt idx="44">
                  <c:v>7.6000000000000005</c:v>
                </c:pt>
                <c:pt idx="45">
                  <c:v>7.75</c:v>
                </c:pt>
                <c:pt idx="46">
                  <c:v>7.8999999999999995</c:v>
                </c:pt>
                <c:pt idx="47">
                  <c:v>8.0500000000000007</c:v>
                </c:pt>
                <c:pt idx="48">
                  <c:v>8.1999999999999993</c:v>
                </c:pt>
                <c:pt idx="49">
                  <c:v>8.3500000000000014</c:v>
                </c:pt>
                <c:pt idx="50">
                  <c:v>8.5</c:v>
                </c:pt>
                <c:pt idx="51">
                  <c:v>8.6499999999999986</c:v>
                </c:pt>
                <c:pt idx="52">
                  <c:v>8.8000000000000007</c:v>
                </c:pt>
                <c:pt idx="53">
                  <c:v>8.9499999999999993</c:v>
                </c:pt>
                <c:pt idx="54">
                  <c:v>9.1000000000000014</c:v>
                </c:pt>
                <c:pt idx="55">
                  <c:v>9.25</c:v>
                </c:pt>
                <c:pt idx="56">
                  <c:v>9.3999999999999986</c:v>
                </c:pt>
                <c:pt idx="57">
                  <c:v>9.5500000000000007</c:v>
                </c:pt>
                <c:pt idx="58">
                  <c:v>9.6999999999999993</c:v>
                </c:pt>
                <c:pt idx="59">
                  <c:v>9.8500000000000014</c:v>
                </c:pt>
                <c:pt idx="60">
                  <c:v>10</c:v>
                </c:pt>
                <c:pt idx="61">
                  <c:v>10.149999999999999</c:v>
                </c:pt>
                <c:pt idx="62">
                  <c:v>10.3</c:v>
                </c:pt>
                <c:pt idx="63">
                  <c:v>10.45</c:v>
                </c:pt>
                <c:pt idx="64">
                  <c:v>10.600000000000001</c:v>
                </c:pt>
                <c:pt idx="65">
                  <c:v>10.75</c:v>
                </c:pt>
                <c:pt idx="66">
                  <c:v>10.899999999999999</c:v>
                </c:pt>
                <c:pt idx="67">
                  <c:v>11.05</c:v>
                </c:pt>
                <c:pt idx="68">
                  <c:v>11.2</c:v>
                </c:pt>
                <c:pt idx="69">
                  <c:v>11.350000000000001</c:v>
                </c:pt>
                <c:pt idx="70">
                  <c:v>11.5</c:v>
                </c:pt>
                <c:pt idx="71">
                  <c:v>11.649999999999999</c:v>
                </c:pt>
                <c:pt idx="72">
                  <c:v>11.8</c:v>
                </c:pt>
                <c:pt idx="73">
                  <c:v>11.95</c:v>
                </c:pt>
                <c:pt idx="74">
                  <c:v>12.100000000000001</c:v>
                </c:pt>
                <c:pt idx="75">
                  <c:v>12.25</c:v>
                </c:pt>
                <c:pt idx="76">
                  <c:v>12.399999999999999</c:v>
                </c:pt>
                <c:pt idx="77">
                  <c:v>12.55</c:v>
                </c:pt>
                <c:pt idx="78">
                  <c:v>12.7</c:v>
                </c:pt>
                <c:pt idx="79">
                  <c:v>12.850000000000001</c:v>
                </c:pt>
                <c:pt idx="80">
                  <c:v>13</c:v>
                </c:pt>
                <c:pt idx="81">
                  <c:v>13.149999999999999</c:v>
                </c:pt>
                <c:pt idx="82">
                  <c:v>13.299999999999999</c:v>
                </c:pt>
                <c:pt idx="83">
                  <c:v>13.450000000000001</c:v>
                </c:pt>
                <c:pt idx="84">
                  <c:v>13.600000000000001</c:v>
                </c:pt>
                <c:pt idx="85">
                  <c:v>13.75</c:v>
                </c:pt>
                <c:pt idx="86">
                  <c:v>13.899999999999999</c:v>
                </c:pt>
                <c:pt idx="87">
                  <c:v>14.049999999999999</c:v>
                </c:pt>
                <c:pt idx="88">
                  <c:v>14.200000000000001</c:v>
                </c:pt>
                <c:pt idx="89">
                  <c:v>14.350000000000001</c:v>
                </c:pt>
                <c:pt idx="90">
                  <c:v>14.5</c:v>
                </c:pt>
                <c:pt idx="91">
                  <c:v>14.649999999999999</c:v>
                </c:pt>
                <c:pt idx="92">
                  <c:v>14.799999999999999</c:v>
                </c:pt>
                <c:pt idx="93">
                  <c:v>14.950000000000001</c:v>
                </c:pt>
                <c:pt idx="94">
                  <c:v>15.100000000000001</c:v>
                </c:pt>
                <c:pt idx="95">
                  <c:v>15.25</c:v>
                </c:pt>
                <c:pt idx="96">
                  <c:v>15.399999999999999</c:v>
                </c:pt>
                <c:pt idx="97">
                  <c:v>15.549999999999999</c:v>
                </c:pt>
                <c:pt idx="98">
                  <c:v>15.700000000000001</c:v>
                </c:pt>
                <c:pt idx="99">
                  <c:v>15.850000000000001</c:v>
                </c:pt>
                <c:pt idx="100">
                  <c:v>16</c:v>
                </c:pt>
                <c:pt idx="101">
                  <c:v>16.149999999999999</c:v>
                </c:pt>
                <c:pt idx="102">
                  <c:v>16.299999999999997</c:v>
                </c:pt>
                <c:pt idx="103">
                  <c:v>16.450000000000003</c:v>
                </c:pt>
                <c:pt idx="104">
                  <c:v>16.600000000000001</c:v>
                </c:pt>
                <c:pt idx="105">
                  <c:v>16.75</c:v>
                </c:pt>
                <c:pt idx="106">
                  <c:v>16.899999999999999</c:v>
                </c:pt>
                <c:pt idx="107">
                  <c:v>17.049999999999997</c:v>
                </c:pt>
                <c:pt idx="108">
                  <c:v>17.200000000000003</c:v>
                </c:pt>
                <c:pt idx="109">
                  <c:v>17.350000000000001</c:v>
                </c:pt>
                <c:pt idx="110">
                  <c:v>17.5</c:v>
                </c:pt>
                <c:pt idx="111">
                  <c:v>17.649999999999999</c:v>
                </c:pt>
                <c:pt idx="112">
                  <c:v>17.799999999999997</c:v>
                </c:pt>
                <c:pt idx="113">
                  <c:v>17.950000000000003</c:v>
                </c:pt>
                <c:pt idx="114">
                  <c:v>18.100000000000001</c:v>
                </c:pt>
                <c:pt idx="115">
                  <c:v>18.25</c:v>
                </c:pt>
                <c:pt idx="116">
                  <c:v>18.399999999999999</c:v>
                </c:pt>
                <c:pt idx="117">
                  <c:v>18.549999999999997</c:v>
                </c:pt>
                <c:pt idx="118">
                  <c:v>18.700000000000003</c:v>
                </c:pt>
                <c:pt idx="119">
                  <c:v>18.850000000000001</c:v>
                </c:pt>
                <c:pt idx="120">
                  <c:v>19</c:v>
                </c:pt>
                <c:pt idx="121">
                  <c:v>19.149999999999999</c:v>
                </c:pt>
                <c:pt idx="122">
                  <c:v>19.299999999999997</c:v>
                </c:pt>
                <c:pt idx="123">
                  <c:v>19.450000000000003</c:v>
                </c:pt>
                <c:pt idx="124">
                  <c:v>19.600000000000001</c:v>
                </c:pt>
                <c:pt idx="125">
                  <c:v>19.75</c:v>
                </c:pt>
                <c:pt idx="126">
                  <c:v>19.899999999999999</c:v>
                </c:pt>
                <c:pt idx="127">
                  <c:v>20.049999999999997</c:v>
                </c:pt>
                <c:pt idx="128">
                  <c:v>20.200000000000003</c:v>
                </c:pt>
                <c:pt idx="129">
                  <c:v>20.350000000000001</c:v>
                </c:pt>
                <c:pt idx="130">
                  <c:v>20.5</c:v>
                </c:pt>
                <c:pt idx="131">
                  <c:v>20.65</c:v>
                </c:pt>
                <c:pt idx="132">
                  <c:v>20.799999999999997</c:v>
                </c:pt>
                <c:pt idx="133">
                  <c:v>20.950000000000003</c:v>
                </c:pt>
                <c:pt idx="134">
                  <c:v>21.1</c:v>
                </c:pt>
                <c:pt idx="135">
                  <c:v>21.25</c:v>
                </c:pt>
                <c:pt idx="136">
                  <c:v>21.4</c:v>
                </c:pt>
                <c:pt idx="137">
                  <c:v>21.549999999999997</c:v>
                </c:pt>
                <c:pt idx="138">
                  <c:v>21.700000000000003</c:v>
                </c:pt>
                <c:pt idx="139">
                  <c:v>21.85</c:v>
                </c:pt>
                <c:pt idx="140">
                  <c:v>22</c:v>
                </c:pt>
                <c:pt idx="141">
                  <c:v>22.15</c:v>
                </c:pt>
                <c:pt idx="142">
                  <c:v>22.299999999999997</c:v>
                </c:pt>
                <c:pt idx="143">
                  <c:v>22.450000000000003</c:v>
                </c:pt>
                <c:pt idx="144">
                  <c:v>22.6</c:v>
                </c:pt>
                <c:pt idx="145">
                  <c:v>22.75</c:v>
                </c:pt>
                <c:pt idx="146">
                  <c:v>22.9</c:v>
                </c:pt>
                <c:pt idx="147">
                  <c:v>23.049999999999997</c:v>
                </c:pt>
                <c:pt idx="148">
                  <c:v>23.200000000000003</c:v>
                </c:pt>
                <c:pt idx="149">
                  <c:v>23.35</c:v>
                </c:pt>
                <c:pt idx="150">
                  <c:v>23.5</c:v>
                </c:pt>
                <c:pt idx="151">
                  <c:v>23.65</c:v>
                </c:pt>
                <c:pt idx="152">
                  <c:v>23.799999999999997</c:v>
                </c:pt>
                <c:pt idx="153">
                  <c:v>23.950000000000003</c:v>
                </c:pt>
                <c:pt idx="154">
                  <c:v>24.1</c:v>
                </c:pt>
                <c:pt idx="155">
                  <c:v>24.25</c:v>
                </c:pt>
                <c:pt idx="156">
                  <c:v>24.4</c:v>
                </c:pt>
                <c:pt idx="157">
                  <c:v>24.549999999999997</c:v>
                </c:pt>
                <c:pt idx="158">
                  <c:v>24.700000000000003</c:v>
                </c:pt>
                <c:pt idx="159">
                  <c:v>24.85</c:v>
                </c:pt>
                <c:pt idx="160">
                  <c:v>25</c:v>
                </c:pt>
                <c:pt idx="161">
                  <c:v>25.150000000000002</c:v>
                </c:pt>
                <c:pt idx="162">
                  <c:v>25.299999999999997</c:v>
                </c:pt>
                <c:pt idx="163">
                  <c:v>25.450000000000003</c:v>
                </c:pt>
                <c:pt idx="164">
                  <c:v>25.599999999999998</c:v>
                </c:pt>
                <c:pt idx="165">
                  <c:v>25.75</c:v>
                </c:pt>
                <c:pt idx="166">
                  <c:v>25.900000000000002</c:v>
                </c:pt>
                <c:pt idx="167">
                  <c:v>26.049999999999997</c:v>
                </c:pt>
                <c:pt idx="168">
                  <c:v>26.200000000000003</c:v>
                </c:pt>
                <c:pt idx="169">
                  <c:v>26.349999999999998</c:v>
                </c:pt>
                <c:pt idx="170">
                  <c:v>26.5</c:v>
                </c:pt>
                <c:pt idx="171">
                  <c:v>26.650000000000002</c:v>
                </c:pt>
                <c:pt idx="172">
                  <c:v>26.799999999999997</c:v>
                </c:pt>
                <c:pt idx="173">
                  <c:v>26.950000000000003</c:v>
                </c:pt>
                <c:pt idx="174">
                  <c:v>27.099999999999998</c:v>
                </c:pt>
                <c:pt idx="175">
                  <c:v>27.25</c:v>
                </c:pt>
                <c:pt idx="176">
                  <c:v>27.400000000000002</c:v>
                </c:pt>
                <c:pt idx="177">
                  <c:v>27.549999999999997</c:v>
                </c:pt>
                <c:pt idx="178">
                  <c:v>27.700000000000003</c:v>
                </c:pt>
                <c:pt idx="179">
                  <c:v>27.849999999999998</c:v>
                </c:pt>
                <c:pt idx="180">
                  <c:v>28</c:v>
                </c:pt>
                <c:pt idx="181">
                  <c:v>28.150000000000002</c:v>
                </c:pt>
                <c:pt idx="182">
                  <c:v>28.299999999999997</c:v>
                </c:pt>
                <c:pt idx="183">
                  <c:v>28.450000000000003</c:v>
                </c:pt>
                <c:pt idx="184">
                  <c:v>28.599999999999998</c:v>
                </c:pt>
                <c:pt idx="185">
                  <c:v>28.75</c:v>
                </c:pt>
                <c:pt idx="186">
                  <c:v>28.900000000000002</c:v>
                </c:pt>
                <c:pt idx="187">
                  <c:v>29.049999999999997</c:v>
                </c:pt>
                <c:pt idx="188">
                  <c:v>29.200000000000003</c:v>
                </c:pt>
                <c:pt idx="189">
                  <c:v>29.349999999999998</c:v>
                </c:pt>
                <c:pt idx="190">
                  <c:v>29.5</c:v>
                </c:pt>
                <c:pt idx="191">
                  <c:v>29.650000000000002</c:v>
                </c:pt>
                <c:pt idx="192">
                  <c:v>29.799999999999997</c:v>
                </c:pt>
                <c:pt idx="193">
                  <c:v>29.950000000000003</c:v>
                </c:pt>
                <c:pt idx="194">
                  <c:v>30.099999999999998</c:v>
                </c:pt>
                <c:pt idx="195">
                  <c:v>30.25</c:v>
                </c:pt>
                <c:pt idx="196">
                  <c:v>30.400000000000002</c:v>
                </c:pt>
                <c:pt idx="197">
                  <c:v>30.549999999999997</c:v>
                </c:pt>
                <c:pt idx="198">
                  <c:v>30.700000000000003</c:v>
                </c:pt>
                <c:pt idx="199">
                  <c:v>30.849999999999998</c:v>
                </c:pt>
                <c:pt idx="200">
                  <c:v>31</c:v>
                </c:pt>
                <c:pt idx="201">
                  <c:v>31.150000000000002</c:v>
                </c:pt>
                <c:pt idx="202">
                  <c:v>31.299999999999997</c:v>
                </c:pt>
                <c:pt idx="203">
                  <c:v>31.450000000000003</c:v>
                </c:pt>
                <c:pt idx="204">
                  <c:v>31.599999999999998</c:v>
                </c:pt>
                <c:pt idx="205">
                  <c:v>31.75</c:v>
                </c:pt>
                <c:pt idx="206">
                  <c:v>31.900000000000002</c:v>
                </c:pt>
                <c:pt idx="207">
                  <c:v>32.049999999999997</c:v>
                </c:pt>
                <c:pt idx="208">
                  <c:v>32.200000000000003</c:v>
                </c:pt>
                <c:pt idx="209">
                  <c:v>32.349999999999994</c:v>
                </c:pt>
                <c:pt idx="210">
                  <c:v>32.5</c:v>
                </c:pt>
                <c:pt idx="211">
                  <c:v>32.650000000000006</c:v>
                </c:pt>
                <c:pt idx="212">
                  <c:v>32.799999999999997</c:v>
                </c:pt>
                <c:pt idx="213">
                  <c:v>32.950000000000003</c:v>
                </c:pt>
                <c:pt idx="214">
                  <c:v>33.099999999999994</c:v>
                </c:pt>
                <c:pt idx="215">
                  <c:v>33.25</c:v>
                </c:pt>
                <c:pt idx="216">
                  <c:v>33.400000000000006</c:v>
                </c:pt>
                <c:pt idx="217">
                  <c:v>33.549999999999997</c:v>
                </c:pt>
                <c:pt idx="218">
                  <c:v>33.700000000000003</c:v>
                </c:pt>
                <c:pt idx="219">
                  <c:v>33.849999999999994</c:v>
                </c:pt>
                <c:pt idx="220">
                  <c:v>34</c:v>
                </c:pt>
                <c:pt idx="221">
                  <c:v>34.150000000000006</c:v>
                </c:pt>
                <c:pt idx="222">
                  <c:v>34.299999999999848</c:v>
                </c:pt>
                <c:pt idx="223">
                  <c:v>34.449999999999854</c:v>
                </c:pt>
                <c:pt idx="224">
                  <c:v>34.599999999999852</c:v>
                </c:pt>
                <c:pt idx="225">
                  <c:v>34.749999999999851</c:v>
                </c:pt>
                <c:pt idx="226">
                  <c:v>34.899999999999849</c:v>
                </c:pt>
                <c:pt idx="227">
                  <c:v>35.049999999999848</c:v>
                </c:pt>
                <c:pt idx="228">
                  <c:v>35.199999999999854</c:v>
                </c:pt>
                <c:pt idx="229">
                  <c:v>35.349999999999852</c:v>
                </c:pt>
                <c:pt idx="230">
                  <c:v>35.499999999999851</c:v>
                </c:pt>
                <c:pt idx="231">
                  <c:v>35.649999999999849</c:v>
                </c:pt>
                <c:pt idx="232">
                  <c:v>35.799999999999848</c:v>
                </c:pt>
                <c:pt idx="233">
                  <c:v>35.949999999999854</c:v>
                </c:pt>
                <c:pt idx="234">
                  <c:v>36.099999999999852</c:v>
                </c:pt>
                <c:pt idx="235">
                  <c:v>36.249999999999851</c:v>
                </c:pt>
                <c:pt idx="236">
                  <c:v>36.399999999999849</c:v>
                </c:pt>
                <c:pt idx="237">
                  <c:v>36.549999999999848</c:v>
                </c:pt>
                <c:pt idx="238">
                  <c:v>36.699999999999854</c:v>
                </c:pt>
                <c:pt idx="239">
                  <c:v>36.849999999999852</c:v>
                </c:pt>
                <c:pt idx="240">
                  <c:v>36.999999999999851</c:v>
                </c:pt>
                <c:pt idx="241">
                  <c:v>37.149999999999849</c:v>
                </c:pt>
                <c:pt idx="242">
                  <c:v>37.299999999999848</c:v>
                </c:pt>
                <c:pt idx="243">
                  <c:v>37.449999999999854</c:v>
                </c:pt>
                <c:pt idx="244">
                  <c:v>37.599999999999852</c:v>
                </c:pt>
                <c:pt idx="245">
                  <c:v>37.749999999999851</c:v>
                </c:pt>
                <c:pt idx="246">
                  <c:v>37.899999999999849</c:v>
                </c:pt>
                <c:pt idx="247">
                  <c:v>38.049999999999848</c:v>
                </c:pt>
                <c:pt idx="248">
                  <c:v>38.199999999999854</c:v>
                </c:pt>
                <c:pt idx="249">
                  <c:v>38.349999999999852</c:v>
                </c:pt>
                <c:pt idx="250">
                  <c:v>38.499999999999851</c:v>
                </c:pt>
                <c:pt idx="251">
                  <c:v>38.649999999999849</c:v>
                </c:pt>
                <c:pt idx="252">
                  <c:v>38.799999999999848</c:v>
                </c:pt>
                <c:pt idx="253">
                  <c:v>38.949999999999854</c:v>
                </c:pt>
                <c:pt idx="254">
                  <c:v>39.099999999999852</c:v>
                </c:pt>
                <c:pt idx="255">
                  <c:v>39.249999999999851</c:v>
                </c:pt>
                <c:pt idx="256">
                  <c:v>39.399999999999849</c:v>
                </c:pt>
                <c:pt idx="257">
                  <c:v>39.549999999999848</c:v>
                </c:pt>
                <c:pt idx="258">
                  <c:v>39.699999999999854</c:v>
                </c:pt>
                <c:pt idx="259">
                  <c:v>39.849999999999852</c:v>
                </c:pt>
                <c:pt idx="260">
                  <c:v>39.999999999999851</c:v>
                </c:pt>
                <c:pt idx="261">
                  <c:v>40.149999999999849</c:v>
                </c:pt>
                <c:pt idx="262">
                  <c:v>40.299999999999848</c:v>
                </c:pt>
                <c:pt idx="263">
                  <c:v>40.449999999999854</c:v>
                </c:pt>
                <c:pt idx="264">
                  <c:v>40.599999999999852</c:v>
                </c:pt>
                <c:pt idx="265">
                  <c:v>40.749999999999851</c:v>
                </c:pt>
                <c:pt idx="266">
                  <c:v>40.899999999999849</c:v>
                </c:pt>
                <c:pt idx="267">
                  <c:v>41.049999999999848</c:v>
                </c:pt>
                <c:pt idx="268">
                  <c:v>41.199999999999854</c:v>
                </c:pt>
                <c:pt idx="269">
                  <c:v>41.349999999999696</c:v>
                </c:pt>
                <c:pt idx="270">
                  <c:v>41.499999999999702</c:v>
                </c:pt>
                <c:pt idx="271">
                  <c:v>41.6499999999997</c:v>
                </c:pt>
                <c:pt idx="272">
                  <c:v>41.799999999999699</c:v>
                </c:pt>
                <c:pt idx="273">
                  <c:v>41.949999999999704</c:v>
                </c:pt>
                <c:pt idx="274">
                  <c:v>42.099999999999696</c:v>
                </c:pt>
                <c:pt idx="275">
                  <c:v>42.249999999999702</c:v>
                </c:pt>
                <c:pt idx="276">
                  <c:v>42.3999999999997</c:v>
                </c:pt>
                <c:pt idx="277">
                  <c:v>42.549999999999699</c:v>
                </c:pt>
                <c:pt idx="278">
                  <c:v>42.699999999999704</c:v>
                </c:pt>
                <c:pt idx="279">
                  <c:v>42.849999999999696</c:v>
                </c:pt>
                <c:pt idx="280">
                  <c:v>42.999999999999702</c:v>
                </c:pt>
                <c:pt idx="281">
                  <c:v>43.1499999999997</c:v>
                </c:pt>
                <c:pt idx="282">
                  <c:v>43.299999999999699</c:v>
                </c:pt>
                <c:pt idx="283">
                  <c:v>43.449999999999704</c:v>
                </c:pt>
                <c:pt idx="284">
                  <c:v>43.599999999999696</c:v>
                </c:pt>
                <c:pt idx="285">
                  <c:v>43.749999999999702</c:v>
                </c:pt>
                <c:pt idx="286">
                  <c:v>43.8999999999997</c:v>
                </c:pt>
                <c:pt idx="287">
                  <c:v>44.049999999999699</c:v>
                </c:pt>
                <c:pt idx="288">
                  <c:v>44.199999999999704</c:v>
                </c:pt>
                <c:pt idx="289">
                  <c:v>44.349999999999696</c:v>
                </c:pt>
                <c:pt idx="290">
                  <c:v>44.499999999999702</c:v>
                </c:pt>
                <c:pt idx="291">
                  <c:v>44.6499999999997</c:v>
                </c:pt>
                <c:pt idx="292">
                  <c:v>44.799999999999699</c:v>
                </c:pt>
                <c:pt idx="293">
                  <c:v>44.949999999999704</c:v>
                </c:pt>
              </c:numCache>
            </c:numRef>
          </c:xVal>
          <c:yVal>
            <c:numRef>
              <c:f>'Scaling fire parameter solver'!$J$3:$J$296</c:f>
              <c:numCache>
                <c:formatCode>General</c:formatCode>
                <c:ptCount val="294"/>
                <c:pt idx="0">
                  <c:v>1.7485454999965193E-12</c:v>
                </c:pt>
                <c:pt idx="1">
                  <c:v>3.0928964407120955E-7</c:v>
                </c:pt>
                <c:pt idx="2">
                  <c:v>1.9064311435391221E-6</c:v>
                </c:pt>
                <c:pt idx="3">
                  <c:v>5.5240411118381329E-6</c:v>
                </c:pt>
                <c:pt idx="4">
                  <c:v>1.1751033830860095E-5</c:v>
                </c:pt>
                <c:pt idx="5">
                  <c:v>2.1103363795227241E-5</c:v>
                </c:pt>
                <c:pt idx="6">
                  <c:v>3.4049361135624272E-5</c:v>
                </c:pt>
                <c:pt idx="7">
                  <c:v>5.1022749918497208E-5</c:v>
                </c:pt>
                <c:pt idx="8">
                  <c:v>7.243046220737747E-5</c:v>
                </c:pt>
                <c:pt idx="9">
                  <c:v>9.8657781482828415E-5</c:v>
                </c:pt>
                <c:pt idx="10">
                  <c:v>1.3007194262814852E-4</c:v>
                </c:pt>
                <c:pt idx="11">
                  <c:v>1.6702476359266942E-4</c:v>
                </c:pt>
                <c:pt idx="12">
                  <c:v>2.0985463137682887E-4</c:v>
                </c:pt>
                <c:pt idx="13">
                  <c:v>2.5888803653371055E-4</c:v>
                </c:pt>
                <c:pt idx="14">
                  <c:v>3.1444077961192052E-4</c:v>
                </c:pt>
                <c:pt idx="15">
                  <c:v>3.7681893147655063E-4</c:v>
                </c:pt>
                <c:pt idx="16">
                  <c:v>4.4631960387839605E-4</c:v>
                </c:pt>
                <c:pt idx="17">
                  <c:v>5.232315702260789E-4</c:v>
                </c:pt>
                <c:pt idx="18">
                  <c:v>6.0783576560688056E-4</c:v>
                </c:pt>
                <c:pt idx="19">
                  <c:v>7.0040568763755548E-4</c:v>
                </c:pt>
                <c:pt idx="20">
                  <c:v>8.0120771448865364E-4</c:v>
                </c:pt>
                <c:pt idx="21">
                  <c:v>9.1050135266961983E-4</c:v>
                </c:pt>
                <c:pt idx="22">
                  <c:v>1.0285394244163827E-3</c:v>
                </c:pt>
                <c:pt idx="23">
                  <c:v>1.1555682024825338E-3</c:v>
                </c:pt>
                <c:pt idx="24">
                  <c:v>1.2918274985961819E-3</c:v>
                </c:pt>
                <c:pt idx="25">
                  <c:v>1.4375507106687432E-3</c:v>
                </c:pt>
                <c:pt idx="26">
                  <c:v>1.5929648329335137E-3</c:v>
                </c:pt>
                <c:pt idx="27">
                  <c:v>1.758290432483103E-3</c:v>
                </c:pt>
                <c:pt idx="28">
                  <c:v>1.9337415951172204E-3</c:v>
                </c:pt>
                <c:pt idx="29">
                  <c:v>2.1195258429706765E-3</c:v>
                </c:pt>
                <c:pt idx="30">
                  <c:v>2.3158440260396106E-3</c:v>
                </c:pt>
                <c:pt idx="31">
                  <c:v>2.5228901894427422E-3</c:v>
                </c:pt>
                <c:pt idx="32">
                  <c:v>2.7408514180289455E-3</c:v>
                </c:pt>
                <c:pt idx="33">
                  <c:v>2.9699076597616949E-3</c:v>
                </c:pt>
                <c:pt idx="34">
                  <c:v>3.210231529166243E-3</c:v>
                </c:pt>
                <c:pt idx="35">
                  <c:v>3.4619880920101205E-3</c:v>
                </c:pt>
                <c:pt idx="36">
                  <c:v>3.72533463229639E-3</c:v>
                </c:pt>
                <c:pt idx="37">
                  <c:v>4.0004204025780249E-3</c:v>
                </c:pt>
                <c:pt idx="38">
                  <c:v>4.2873863585473114E-3</c:v>
                </c:pt>
                <c:pt idx="39">
                  <c:v>4.5863648788139937E-3</c:v>
                </c:pt>
                <c:pt idx="40">
                  <c:v>4.8974794707572549E-3</c:v>
                </c:pt>
                <c:pt idx="41">
                  <c:v>5.2208444633186019E-3</c:v>
                </c:pt>
                <c:pt idx="42">
                  <c:v>5.5565646875931117E-3</c:v>
                </c:pt>
                <c:pt idx="43">
                  <c:v>5.9047351460744376E-3</c:v>
                </c:pt>
                <c:pt idx="44">
                  <c:v>6.2654406714136857E-3</c:v>
                </c:pt>
                <c:pt idx="45">
                  <c:v>6.638755575562324E-3</c:v>
                </c:pt>
                <c:pt idx="46">
                  <c:v>7.024743290184563E-3</c:v>
                </c:pt>
                <c:pt idx="47">
                  <c:v>7.4234559992441482E-3</c:v>
                </c:pt>
                <c:pt idx="48">
                  <c:v>7.8349342646937166E-3</c:v>
                </c:pt>
                <c:pt idx="49">
                  <c:v>8.2592066462216177E-3</c:v>
                </c:pt>
                <c:pt idx="50">
                  <c:v>8.6962893160404016E-3</c:v>
                </c:pt>
                <c:pt idx="51">
                  <c:v>9.1461856697332526E-3</c:v>
                </c:pt>
                <c:pt idx="52">
                  <c:v>9.6088859342085154E-3</c:v>
                </c:pt>
                <c:pt idx="53">
                  <c:v>1.0084366773848621E-2</c:v>
                </c:pt>
                <c:pt idx="54">
                  <c:v>1.0572590895976442E-2</c:v>
                </c:pt>
                <c:pt idx="55">
                  <c:v>1.1073506656801129E-2</c:v>
                </c:pt>
                <c:pt idx="56">
                  <c:v>1.1587047669044146E-2</c:v>
                </c:pt>
                <c:pt idx="57">
                  <c:v>1.2113132412486525E-2</c:v>
                </c:pt>
                <c:pt idx="58">
                  <c:v>1.2651663848717753E-2</c:v>
                </c:pt>
                <c:pt idx="59">
                  <c:v>1.3202529041407604E-2</c:v>
                </c:pt>
                <c:pt idx="60">
                  <c:v>1.3765598783460802E-2</c:v>
                </c:pt>
                <c:pt idx="61">
                  <c:v>1.4340727232454487E-2</c:v>
                </c:pt>
                <c:pt idx="62">
                  <c:v>1.4927751555795923E-2</c:v>
                </c:pt>
                <c:pt idx="63">
                  <c:v>1.5526491587075033E-2</c:v>
                </c:pt>
                <c:pt idx="64">
                  <c:v>1.6136749495122085E-2</c:v>
                </c:pt>
                <c:pt idx="65">
                  <c:v>1.6758309467313614E-2</c:v>
                </c:pt>
                <c:pt idx="66">
                  <c:v>1.7390937408702487E-2</c:v>
                </c:pt>
                <c:pt idx="67">
                  <c:v>1.80343806585757E-2</c:v>
                </c:pt>
                <c:pt idx="68">
                  <c:v>1.8688367726070756E-2</c:v>
                </c:pt>
                <c:pt idx="69">
                  <c:v>1.9352608046504342E-2</c:v>
                </c:pt>
                <c:pt idx="70">
                  <c:v>2.0026791760086787E-2</c:v>
                </c:pt>
                <c:pt idx="71">
                  <c:v>2.0710589514712149E-2</c:v>
                </c:pt>
                <c:pt idx="72">
                  <c:v>2.1403652294525413E-2</c:v>
                </c:pt>
                <c:pt idx="73">
                  <c:v>2.2105611275976437E-2</c:v>
                </c:pt>
                <c:pt idx="74">
                  <c:v>2.2816077713072626E-2</c:v>
                </c:pt>
                <c:pt idx="75">
                  <c:v>2.3534642853540771E-2</c:v>
                </c:pt>
                <c:pt idx="76">
                  <c:v>2.4260877887600601E-2</c:v>
                </c:pt>
                <c:pt idx="77">
                  <c:v>2.4994333931039475E-2</c:v>
                </c:pt>
                <c:pt idx="78">
                  <c:v>2.5734542044258586E-2</c:v>
                </c:pt>
                <c:pt idx="79">
                  <c:v>2.6481013288935505E-2</c:v>
                </c:pt>
                <c:pt idx="80">
                  <c:v>2.7233238823915873E-2</c:v>
                </c:pt>
                <c:pt idx="81">
                  <c:v>2.7990690041907802E-2</c:v>
                </c:pt>
                <c:pt idx="82">
                  <c:v>2.8752818748506437E-2</c:v>
                </c:pt>
                <c:pt idx="83">
                  <c:v>2.951905738502357E-2</c:v>
                </c:pt>
                <c:pt idx="84">
                  <c:v>3.028881929653407E-2</c:v>
                </c:pt>
                <c:pt idx="85">
                  <c:v>3.106149904648416E-2</c:v>
                </c:pt>
                <c:pt idx="86">
                  <c:v>3.1836472779127482E-2</c:v>
                </c:pt>
                <c:pt idx="87">
                  <c:v>3.2613098630971352E-2</c:v>
                </c:pt>
                <c:pt idx="88">
                  <c:v>3.3390717192320743E-2</c:v>
                </c:pt>
                <c:pt idx="89">
                  <c:v>3.4168652019906015E-2</c:v>
                </c:pt>
                <c:pt idx="90">
                  <c:v>3.4946210201470707E-2</c:v>
                </c:pt>
                <c:pt idx="91">
                  <c:v>3.5722682973074738E-2</c:v>
                </c:pt>
                <c:pt idx="92">
                  <c:v>3.6497346389742918E-2</c:v>
                </c:pt>
                <c:pt idx="93">
                  <c:v>3.7269462049950741E-2</c:v>
                </c:pt>
                <c:pt idx="94">
                  <c:v>3.8038277874296915E-2</c:v>
                </c:pt>
                <c:pt idx="95">
                  <c:v>3.8803028938556985E-2</c:v>
                </c:pt>
                <c:pt idx="96">
                  <c:v>3.956293836115387E-2</c:v>
                </c:pt>
                <c:pt idx="97">
                  <c:v>4.0317218244910753E-2</c:v>
                </c:pt>
                <c:pt idx="98">
                  <c:v>4.1065070672776469E-2</c:v>
                </c:pt>
                <c:pt idx="99">
                  <c:v>4.1805688757029273E-2</c:v>
                </c:pt>
                <c:pt idx="100">
                  <c:v>4.2538257741275717E-2</c:v>
                </c:pt>
                <c:pt idx="101">
                  <c:v>4.326195615436234E-2</c:v>
                </c:pt>
                <c:pt idx="102">
                  <c:v>4.3975957015118132E-2</c:v>
                </c:pt>
                <c:pt idx="103">
                  <c:v>4.4679429086634498E-2</c:v>
                </c:pt>
                <c:pt idx="104">
                  <c:v>4.5371538178579182E-2</c:v>
                </c:pt>
                <c:pt idx="105">
                  <c:v>4.6051448495822274E-2</c:v>
                </c:pt>
                <c:pt idx="106">
                  <c:v>4.6718324031432466E-2</c:v>
                </c:pt>
                <c:pt idx="107">
                  <c:v>4.7371330001878764E-2</c:v>
                </c:pt>
                <c:pt idx="108">
                  <c:v>4.8009634322049244E-2</c:v>
                </c:pt>
                <c:pt idx="109">
                  <c:v>4.8632409117470743E-2</c:v>
                </c:pt>
                <c:pt idx="110">
                  <c:v>4.9238832270891424E-2</c:v>
                </c:pt>
                <c:pt idx="111">
                  <c:v>4.9828089000160718E-2</c:v>
                </c:pt>
                <c:pt idx="112">
                  <c:v>5.039937346412101E-2</c:v>
                </c:pt>
                <c:pt idx="113">
                  <c:v>5.0951890393006856E-2</c:v>
                </c:pt>
                <c:pt idx="114">
                  <c:v>5.1484856739631012E-2</c:v>
                </c:pt>
                <c:pt idx="115">
                  <c:v>5.1997503347430807E-2</c:v>
                </c:pt>
                <c:pt idx="116">
                  <c:v>5.2489076631243609E-2</c:v>
                </c:pt>
                <c:pt idx="117">
                  <c:v>5.2958840266486805E-2</c:v>
                </c:pt>
                <c:pt idx="118">
                  <c:v>5.3406076882233942E-2</c:v>
                </c:pt>
                <c:pt idx="119">
                  <c:v>5.3830089753501564E-2</c:v>
                </c:pt>
                <c:pt idx="120">
                  <c:v>5.423020448790155E-2</c:v>
                </c:pt>
                <c:pt idx="121">
                  <c:v>5.4605770701660963E-2</c:v>
                </c:pt>
                <c:pt idx="122">
                  <c:v>5.4956163679878232E-2</c:v>
                </c:pt>
                <c:pt idx="123">
                  <c:v>5.5280786015762931E-2</c:v>
                </c:pt>
                <c:pt idx="124">
                  <c:v>5.5579069223502947E-2</c:v>
                </c:pt>
                <c:pt idx="125">
                  <c:v>5.5850475319319123E-2</c:v>
                </c:pt>
                <c:pt idx="126">
                  <c:v>5.6094498365198253E-2</c:v>
                </c:pt>
                <c:pt idx="127">
                  <c:v>5.6310665969751726E-2</c:v>
                </c:pt>
                <c:pt idx="128">
                  <c:v>5.6498540740618886E-2</c:v>
                </c:pt>
                <c:pt idx="129">
                  <c:v>5.6657721682836185E-2</c:v>
                </c:pt>
                <c:pt idx="130">
                  <c:v>5.6787845537606477E-2</c:v>
                </c:pt>
                <c:pt idx="131">
                  <c:v>5.6888588055953745E-2</c:v>
                </c:pt>
                <c:pt idx="132">
                  <c:v>5.6959665201812622E-2</c:v>
                </c:pt>
                <c:pt idx="133">
                  <c:v>5.7000834279197055E-2</c:v>
                </c:pt>
                <c:pt idx="134">
                  <c:v>5.7011894978214302E-2</c:v>
                </c:pt>
                <c:pt idx="135">
                  <c:v>5.6992690334832674E-2</c:v>
                </c:pt>
                <c:pt idx="136">
                  <c:v>5.6943107599486023E-2</c:v>
                </c:pt>
                <c:pt idx="137">
                  <c:v>5.6863079009796577E-2</c:v>
                </c:pt>
                <c:pt idx="138">
                  <c:v>5.6752582462922301E-2</c:v>
                </c:pt>
                <c:pt idx="139">
                  <c:v>5.6611642083285771E-2</c:v>
                </c:pt>
                <c:pt idx="140">
                  <c:v>5.6440328681721622E-2</c:v>
                </c:pt>
                <c:pt idx="141">
                  <c:v>5.6238760102380145E-2</c:v>
                </c:pt>
                <c:pt idx="142">
                  <c:v>5.6007101454053382E-2</c:v>
                </c:pt>
                <c:pt idx="143">
                  <c:v>5.5745565222944035E-2</c:v>
                </c:pt>
                <c:pt idx="144">
                  <c:v>5.5454411264269164E-2</c:v>
                </c:pt>
                <c:pt idx="145">
                  <c:v>5.5133946670490978E-2</c:v>
                </c:pt>
                <c:pt idx="146">
                  <c:v>5.4784525514383141E-2</c:v>
                </c:pt>
                <c:pt idx="147">
                  <c:v>5.4406548465578734E-2</c:v>
                </c:pt>
                <c:pt idx="148">
                  <c:v>5.400046227970004E-2</c:v>
                </c:pt>
                <c:pt idx="149">
                  <c:v>5.3566759159640466E-2</c:v>
                </c:pt>
                <c:pt idx="150">
                  <c:v>5.3105975989053346E-2</c:v>
                </c:pt>
                <c:pt idx="151">
                  <c:v>5.2618693438598575E-2</c:v>
                </c:pt>
                <c:pt idx="152">
                  <c:v>5.210553494600053E-2</c:v>
                </c:pt>
                <c:pt idx="153">
                  <c:v>5.1567165571487279E-2</c:v>
                </c:pt>
                <c:pt idx="154">
                  <c:v>5.1004290730692264E-2</c:v>
                </c:pt>
                <c:pt idx="155">
                  <c:v>5.0417654807624217E-2</c:v>
                </c:pt>
                <c:pt idx="156">
                  <c:v>4.9808039650824268E-2</c:v>
                </c:pt>
                <c:pt idx="157">
                  <c:v>4.9176262956346167E-2</c:v>
                </c:pt>
                <c:pt idx="158">
                  <c:v>4.8523176541703704E-2</c:v>
                </c:pt>
                <c:pt idx="159">
                  <c:v>4.7849664515428762E-2</c:v>
                </c:pt>
                <c:pt idx="160">
                  <c:v>4.7156641347367752E-2</c:v>
                </c:pt>
                <c:pt idx="161">
                  <c:v>4.6445049845322391E-2</c:v>
                </c:pt>
                <c:pt idx="162">
                  <c:v>4.5715859044088265E-2</c:v>
                </c:pt>
                <c:pt idx="163">
                  <c:v>4.4970062013383535E-2</c:v>
                </c:pt>
                <c:pt idx="164">
                  <c:v>4.4208673591568569E-2</c:v>
                </c:pt>
                <c:pt idx="165">
                  <c:v>4.3432728052441034E-2</c:v>
                </c:pt>
                <c:pt idx="166">
                  <c:v>4.2643276712748181E-2</c:v>
                </c:pt>
                <c:pt idx="167">
                  <c:v>4.1841385488379464E-2</c:v>
                </c:pt>
                <c:pt idx="168">
                  <c:v>4.1028132407495962E-2</c:v>
                </c:pt>
                <c:pt idx="169">
                  <c:v>4.0204605089106553E-2</c:v>
                </c:pt>
                <c:pt idx="170">
                  <c:v>3.9371898195815665E-2</c:v>
                </c:pt>
                <c:pt idx="171">
                  <c:v>3.853111086964766E-2</c:v>
                </c:pt>
                <c:pt idx="172">
                  <c:v>3.7683344159985914E-2</c:v>
                </c:pt>
                <c:pt idx="173">
                  <c:v>3.6829698452757548E-2</c:v>
                </c:pt>
                <c:pt idx="174">
                  <c:v>3.5971270910044949E-2</c:v>
                </c:pt>
                <c:pt idx="175">
                  <c:v>3.5109152929307517E-2</c:v>
                </c:pt>
                <c:pt idx="176">
                  <c:v>3.4244427631355462E-2</c:v>
                </c:pt>
                <c:pt idx="177">
                  <c:v>3.3378167386132147E-2</c:v>
                </c:pt>
                <c:pt idx="178">
                  <c:v>3.2511431385224727E-2</c:v>
                </c:pt>
                <c:pt idx="179">
                  <c:v>3.1645263269846541E-2</c:v>
                </c:pt>
                <c:pt idx="180">
                  <c:v>3.0780688822810078E-2</c:v>
                </c:pt>
                <c:pt idx="181">
                  <c:v>2.9918713732739785E-2</c:v>
                </c:pt>
                <c:pt idx="182">
                  <c:v>2.9060321438463693E-2</c:v>
                </c:pt>
                <c:pt idx="183">
                  <c:v>2.8206471061170087E-2</c:v>
                </c:pt>
                <c:pt idx="184">
                  <c:v>2.7358095431520693E-2</c:v>
                </c:pt>
                <c:pt idx="185">
                  <c:v>2.6516099218482733E-2</c:v>
                </c:pt>
                <c:pt idx="186">
                  <c:v>2.5681357166174677E-2</c:v>
                </c:pt>
                <c:pt idx="187">
                  <c:v>2.4854712444520453E-2</c:v>
                </c:pt>
                <c:pt idx="188">
                  <c:v>2.4036975118978808E-2</c:v>
                </c:pt>
                <c:pt idx="189">
                  <c:v>2.3228920744054683E-2</c:v>
                </c:pt>
                <c:pt idx="190">
                  <c:v>2.2431289084720692E-2</c:v>
                </c:pt>
                <c:pt idx="191">
                  <c:v>2.1644782969273638E-2</c:v>
                </c:pt>
                <c:pt idx="192">
                  <c:v>2.0870067276532102E-2</c:v>
                </c:pt>
                <c:pt idx="193">
                  <c:v>2.0107768059650404E-2</c:v>
                </c:pt>
                <c:pt idx="194">
                  <c:v>1.9358471808180622E-2</c:v>
                </c:pt>
                <c:pt idx="195">
                  <c:v>1.8622724849367979E-2</c:v>
                </c:pt>
                <c:pt idx="196">
                  <c:v>1.7901032889017125E-2</c:v>
                </c:pt>
                <c:pt idx="197">
                  <c:v>1.7193860691617286E-2</c:v>
                </c:pt>
                <c:pt idx="198">
                  <c:v>1.650163189877699E-2</c:v>
                </c:pt>
                <c:pt idx="199">
                  <c:v>1.5824728984386801E-2</c:v>
                </c:pt>
                <c:pt idx="200">
                  <c:v>1.5163493344312556E-2</c:v>
                </c:pt>
                <c:pt idx="201">
                  <c:v>1.4518225517824418E-2</c:v>
                </c:pt>
                <c:pt idx="202">
                  <c:v>1.3889185537387628E-2</c:v>
                </c:pt>
                <c:pt idx="203">
                  <c:v>1.3276593402890627E-2</c:v>
                </c:pt>
                <c:pt idx="204">
                  <c:v>1.2680629675861395E-2</c:v>
                </c:pt>
                <c:pt idx="205">
                  <c:v>1.2101436188728451E-2</c:v>
                </c:pt>
                <c:pt idx="206">
                  <c:v>1.1539116863725876E-2</c:v>
                </c:pt>
                <c:pt idx="207">
                  <c:v>1.0993738635617468E-2</c:v>
                </c:pt>
                <c:pt idx="208">
                  <c:v>1.0465332472031711E-2</c:v>
                </c:pt>
                <c:pt idx="209">
                  <c:v>9.9538944848563387E-3</c:v>
                </c:pt>
                <c:pt idx="210">
                  <c:v>9.4593871258402875E-3</c:v>
                </c:pt>
                <c:pt idx="211">
                  <c:v>8.9817404592935687E-3</c:v>
                </c:pt>
                <c:pt idx="212">
                  <c:v>8.5208535045642932E-3</c:v>
                </c:pt>
                <c:pt idx="213">
                  <c:v>8.0765956408043443E-3</c:v>
                </c:pt>
                <c:pt idx="214">
                  <c:v>7.6488080664151902E-3</c:v>
                </c:pt>
                <c:pt idx="215">
                  <c:v>7.2373053054899618E-3</c:v>
                </c:pt>
                <c:pt idx="216">
                  <c:v>6.8418767535380447E-3</c:v>
                </c:pt>
                <c:pt idx="217">
                  <c:v>6.462288254794387E-3</c:v>
                </c:pt>
                <c:pt idx="218">
                  <c:v>6.0982837034744978E-3</c:v>
                </c:pt>
                <c:pt idx="219">
                  <c:v>5.7495866614374431E-3</c:v>
                </c:pt>
                <c:pt idx="220">
                  <c:v>5.4159019848627459E-3</c:v>
                </c:pt>
                <c:pt idx="221">
                  <c:v>5.0969174527277913E-3</c:v>
                </c:pt>
                <c:pt idx="222">
                  <c:v>4.792305390092305E-3</c:v>
                </c:pt>
                <c:pt idx="223">
                  <c:v>4.5017242794470197E-3</c:v>
                </c:pt>
                <c:pt idx="224">
                  <c:v>4.2248203536762842E-3</c:v>
                </c:pt>
                <c:pt idx="225">
                  <c:v>3.9612291644876086E-3</c:v>
                </c:pt>
                <c:pt idx="226">
                  <c:v>3.7105771205138624E-3</c:v>
                </c:pt>
                <c:pt idx="227">
                  <c:v>3.4724829896516426E-3</c:v>
                </c:pt>
                <c:pt idx="228">
                  <c:v>3.2465593605863299E-3</c:v>
                </c:pt>
                <c:pt idx="229">
                  <c:v>3.0324140588558358E-3</c:v>
                </c:pt>
                <c:pt idx="230">
                  <c:v>2.8296515132211152E-3</c:v>
                </c:pt>
                <c:pt idx="231">
                  <c:v>2.6378740685370438E-3</c:v>
                </c:pt>
                <c:pt idx="232">
                  <c:v>2.4566832417509811E-3</c:v>
                </c:pt>
                <c:pt idx="233">
                  <c:v>2.2856809180936996E-3</c:v>
                </c:pt>
                <c:pt idx="234">
                  <c:v>2.124470484965241E-3</c:v>
                </c:pt>
                <c:pt idx="235">
                  <c:v>1.9726579014546718E-3</c:v>
                </c:pt>
                <c:pt idx="236">
                  <c:v>1.8298527018632662E-3</c:v>
                </c:pt>
                <c:pt idx="237">
                  <c:v>1.6956689320234571E-3</c:v>
                </c:pt>
                <c:pt idx="238">
                  <c:v>1.5697260176185527E-3</c:v>
                </c:pt>
                <c:pt idx="239">
                  <c:v>1.4516495641068523E-3</c:v>
                </c:pt>
                <c:pt idx="240">
                  <c:v>1.3410720882381353E-3</c:v>
                </c:pt>
                <c:pt idx="241">
                  <c:v>1.2376336815166471E-3</c:v>
                </c:pt>
                <c:pt idx="242">
                  <c:v>1.1409826063119228E-3</c:v>
                </c:pt>
                <c:pt idx="243">
                  <c:v>1.0507758256451856E-3</c:v>
                </c:pt>
                <c:pt idx="244">
                  <c:v>9.6667946798289725E-4</c:v>
                </c:pt>
                <c:pt idx="245">
                  <c:v>8.8836922864974634E-4</c:v>
                </c:pt>
                <c:pt idx="246">
                  <c:v>8.1553070972964535E-4</c:v>
                </c:pt>
                <c:pt idx="247">
                  <c:v>7.4785970055434448E-4</c:v>
                </c:pt>
                <c:pt idx="248">
                  <c:v>6.8506240108529872E-4</c:v>
                </c:pt>
                <c:pt idx="249">
                  <c:v>6.2685559067434944E-4</c:v>
                </c:pt>
                <c:pt idx="250">
                  <c:v>5.7296674484320453E-4</c:v>
                </c:pt>
                <c:pt idx="251">
                  <c:v>5.2313410285081019E-4</c:v>
                </c:pt>
                <c:pt idx="252">
                  <c:v>4.7710668892137587E-4</c:v>
                </c:pt>
                <c:pt idx="253">
                  <c:v>4.3464429008546464E-4</c:v>
                </c:pt>
                <c:pt idx="254">
                  <c:v>3.9551739364215751E-4</c:v>
                </c:pt>
                <c:pt idx="255">
                  <c:v>3.5950708728335081E-4</c:v>
                </c:pt>
                <c:pt idx="256">
                  <c:v>3.2640492493246881E-4</c:v>
                </c:pt>
                <c:pt idx="257">
                  <c:v>2.9601276134062434E-4</c:v>
                </c:pt>
                <c:pt idx="258">
                  <c:v>2.681425584547214E-4</c:v>
                </c:pt>
                <c:pt idx="259">
                  <c:v>2.4261616652567064E-4</c:v>
                </c:pt>
                <c:pt idx="260">
                  <c:v>2.1926508286205097E-4</c:v>
                </c:pt>
                <c:pt idx="261">
                  <c:v>1.9793019105689296E-4</c:v>
                </c:pt>
                <c:pt idx="262">
                  <c:v>1.7846148342414903E-4</c:v>
                </c:pt>
                <c:pt idx="263">
                  <c:v>1.607177692785334E-4</c:v>
                </c:pt>
                <c:pt idx="264">
                  <c:v>1.4456637157922239E-4</c:v>
                </c:pt>
                <c:pt idx="265">
                  <c:v>1.2988281433602488E-4</c:v>
                </c:pt>
                <c:pt idx="266">
                  <c:v>1.1655050304754252E-4</c:v>
                </c:pt>
                <c:pt idx="267">
                  <c:v>1.0446040030602438E-4</c:v>
                </c:pt>
                <c:pt idx="268">
                  <c:v>9.3510698564536367E-5</c:v>
                </c:pt>
                <c:pt idx="269">
                  <c:v>8.3606491920057299E-5</c:v>
                </c:pt>
                <c:pt idx="270">
                  <c:v>7.4659448622461762E-5</c:v>
                </c:pt>
                <c:pt idx="271">
                  <c:v>6.658748587553019E-5</c:v>
                </c:pt>
                <c:pt idx="272">
                  <c:v>5.9314448352549608E-5</c:v>
                </c:pt>
                <c:pt idx="273">
                  <c:v>5.2769791707990049E-5</c:v>
                </c:pt>
                <c:pt idx="274">
                  <c:v>4.6888272227853767E-5</c:v>
                </c:pt>
                <c:pt idx="275">
                  <c:v>4.1609643626316558E-5</c:v>
                </c:pt>
                <c:pt idx="276">
                  <c:v>3.6878361865626285E-5</c:v>
                </c:pt>
                <c:pt idx="277">
                  <c:v>3.26432987506221E-5</c:v>
                </c:pt>
                <c:pt idx="278">
                  <c:v>2.8857464929260125E-5</c:v>
                </c:pt>
                <c:pt idx="279">
                  <c:v>2.5477742816671238E-5</c:v>
                </c:pt>
                <c:pt idx="280">
                  <c:v>2.2464629852878072E-5</c:v>
                </c:pt>
                <c:pt idx="281">
                  <c:v>1.9781992403689807E-5</c:v>
                </c:pt>
                <c:pt idx="282">
                  <c:v>1.7396830520656765E-5</c:v>
                </c:pt>
                <c:pt idx="283">
                  <c:v>1.5279053689450977E-5</c:v>
                </c:pt>
                <c:pt idx="284">
                  <c:v>1.3401267616678014E-5</c:v>
                </c:pt>
                <c:pt idx="285">
                  <c:v>1.1738572032920332E-5</c:v>
                </c:pt>
                <c:pt idx="286">
                  <c:v>1.0268369424672006E-5</c:v>
                </c:pt>
                <c:pt idx="287">
                  <c:v>8.9701845496210368E-6</c:v>
                </c:pt>
                <c:pt idx="288">
                  <c:v>7.8254945382810881E-6</c:v>
                </c:pt>
                <c:pt idx="289">
                  <c:v>6.8175693400334628E-6</c:v>
                </c:pt>
                <c:pt idx="290">
                  <c:v>5.9313222329570833E-6</c:v>
                </c:pt>
                <c:pt idx="291">
                  <c:v>5.1531700840847486E-6</c:v>
                </c:pt>
                <c:pt idx="292">
                  <c:v>4.4709030196126071E-6</c:v>
                </c:pt>
                <c:pt idx="293">
                  <c:v>3.8735631427615427E-6</c:v>
                </c:pt>
              </c:numCache>
            </c:numRef>
          </c:yVal>
          <c:smooth val="1"/>
        </c:ser>
        <c:dLbls/>
        <c:axId val="71922816"/>
        <c:axId val="71924736"/>
      </c:scatterChart>
      <c:valAx>
        <c:axId val="71922816"/>
        <c:scaling>
          <c:orientation val="minMax"/>
        </c:scaling>
        <c:axPos val="b"/>
        <c:title>
          <c:tx>
            <c:rich>
              <a:bodyPr/>
              <a:lstStyle/>
              <a:p>
                <a:pPr>
                  <a:defRPr/>
                </a:pPr>
                <a:r>
                  <a:rPr lang="en-US"/>
                  <a:t>Minutes</a:t>
                </a:r>
              </a:p>
            </c:rich>
          </c:tx>
        </c:title>
        <c:numFmt formatCode="General" sourceLinked="1"/>
        <c:majorTickMark val="none"/>
        <c:tickLblPos val="nextTo"/>
        <c:crossAx val="71924736"/>
        <c:crosses val="autoZero"/>
        <c:crossBetween val="midCat"/>
      </c:valAx>
      <c:valAx>
        <c:axId val="71924736"/>
        <c:scaling>
          <c:orientation val="minMax"/>
        </c:scaling>
        <c:axPos val="l"/>
        <c:majorGridlines/>
        <c:title>
          <c:tx>
            <c:rich>
              <a:bodyPr/>
              <a:lstStyle/>
              <a:p>
                <a:pPr>
                  <a:defRPr/>
                </a:pPr>
                <a:r>
                  <a:rPr lang="en-US"/>
                  <a:t>Loss Rate</a:t>
                </a:r>
              </a:p>
            </c:rich>
          </c:tx>
        </c:title>
        <c:numFmt formatCode="General" sourceLinked="1"/>
        <c:majorTickMark val="none"/>
        <c:tickLblPos val="nextTo"/>
        <c:crossAx val="71922816"/>
        <c:crosses val="autoZero"/>
        <c:crossBetween val="midCat"/>
      </c:valAx>
    </c:plotArea>
    <c:plotVisOnly val="1"/>
    <c:dispBlanksAs val="gap"/>
  </c:chart>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Loss Rate</a:t>
            </a:r>
          </a:p>
        </c:rich>
      </c:tx>
    </c:title>
    <c:plotArea>
      <c:layout>
        <c:manualLayout>
          <c:layoutTarget val="inner"/>
          <c:xMode val="edge"/>
          <c:yMode val="edge"/>
          <c:x val="9.1656306119630243E-2"/>
          <c:y val="0.20702366078778897"/>
          <c:w val="0.85794900637420601"/>
          <c:h val="0.61205741933059021"/>
        </c:manualLayout>
      </c:layout>
      <c:scatterChart>
        <c:scatterStyle val="smoothMarker"/>
        <c:ser>
          <c:idx val="0"/>
          <c:order val="0"/>
          <c:tx>
            <c:v>Unmitigated Loss Rate</c:v>
          </c:tx>
          <c:marker>
            <c:symbol val="none"/>
          </c:marker>
          <c:xVal>
            <c:numRef>
              <c:f>Model!$S$3:$S$296</c:f>
              <c:numCache>
                <c:formatCode>General</c:formatCode>
                <c:ptCount val="294"/>
                <c:pt idx="0">
                  <c:v>2.6733381653140831</c:v>
                </c:pt>
                <c:pt idx="1">
                  <c:v>2.7723381653140828</c:v>
                </c:pt>
                <c:pt idx="2">
                  <c:v>2.9223381653140832</c:v>
                </c:pt>
                <c:pt idx="3">
                  <c:v>3.0723381653140831</c:v>
                </c:pt>
                <c:pt idx="4">
                  <c:v>3.222338165314083</c:v>
                </c:pt>
                <c:pt idx="5">
                  <c:v>3.3723381653140829</c:v>
                </c:pt>
                <c:pt idx="6">
                  <c:v>3.5223381653140828</c:v>
                </c:pt>
                <c:pt idx="7">
                  <c:v>3.6723381653140832</c:v>
                </c:pt>
                <c:pt idx="8">
                  <c:v>3.8223381653140827</c:v>
                </c:pt>
                <c:pt idx="9">
                  <c:v>3.972338165314083</c:v>
                </c:pt>
                <c:pt idx="10">
                  <c:v>4.1223381653140834</c:v>
                </c:pt>
                <c:pt idx="11">
                  <c:v>4.2723381653140828</c:v>
                </c:pt>
                <c:pt idx="12">
                  <c:v>4.4223381653140832</c:v>
                </c:pt>
                <c:pt idx="13">
                  <c:v>4.5723381653140827</c:v>
                </c:pt>
                <c:pt idx="14">
                  <c:v>4.722338165314083</c:v>
                </c:pt>
                <c:pt idx="15">
                  <c:v>4.8723381653140834</c:v>
                </c:pt>
                <c:pt idx="16">
                  <c:v>5.0223381653140837</c:v>
                </c:pt>
                <c:pt idx="17">
                  <c:v>5.1723381653140841</c:v>
                </c:pt>
                <c:pt idx="18">
                  <c:v>5.3223381653140844</c:v>
                </c:pt>
                <c:pt idx="19">
                  <c:v>5.4723381653140839</c:v>
                </c:pt>
                <c:pt idx="20">
                  <c:v>5.6223381653140843</c:v>
                </c:pt>
                <c:pt idx="21">
                  <c:v>5.7723381653140837</c:v>
                </c:pt>
                <c:pt idx="22">
                  <c:v>5.9223381653140841</c:v>
                </c:pt>
                <c:pt idx="23">
                  <c:v>6.0723381653140844</c:v>
                </c:pt>
                <c:pt idx="24">
                  <c:v>6.2223381653140848</c:v>
                </c:pt>
                <c:pt idx="25">
                  <c:v>6.3723381653140851</c:v>
                </c:pt>
                <c:pt idx="26">
                  <c:v>6.5223381653140846</c:v>
                </c:pt>
                <c:pt idx="27">
                  <c:v>6.6723381653140841</c:v>
                </c:pt>
                <c:pt idx="28">
                  <c:v>6.8223381653140844</c:v>
                </c:pt>
                <c:pt idx="29">
                  <c:v>6.9723381653140848</c:v>
                </c:pt>
                <c:pt idx="30">
                  <c:v>7.1223381653140851</c:v>
                </c:pt>
                <c:pt idx="31">
                  <c:v>7.2723381653140855</c:v>
                </c:pt>
                <c:pt idx="32">
                  <c:v>7.4223381653140859</c:v>
                </c:pt>
                <c:pt idx="33">
                  <c:v>7.5723381653140862</c:v>
                </c:pt>
                <c:pt idx="34">
                  <c:v>7.7223381653140866</c:v>
                </c:pt>
                <c:pt idx="35">
                  <c:v>7.8723381653140851</c:v>
                </c:pt>
                <c:pt idx="36">
                  <c:v>8.0223381653140855</c:v>
                </c:pt>
                <c:pt idx="37">
                  <c:v>8.1723381653140859</c:v>
                </c:pt>
                <c:pt idx="38">
                  <c:v>8.3223381653140862</c:v>
                </c:pt>
                <c:pt idx="39">
                  <c:v>8.4723381653140866</c:v>
                </c:pt>
                <c:pt idx="40">
                  <c:v>8.6223381653140869</c:v>
                </c:pt>
                <c:pt idx="41">
                  <c:v>8.7723381653140855</c:v>
                </c:pt>
                <c:pt idx="42">
                  <c:v>8.9223381653140859</c:v>
                </c:pt>
                <c:pt idx="43">
                  <c:v>9.0723381653140844</c:v>
                </c:pt>
                <c:pt idx="44">
                  <c:v>9.2223381653140848</c:v>
                </c:pt>
                <c:pt idx="45">
                  <c:v>9.3723381653140834</c:v>
                </c:pt>
                <c:pt idx="46">
                  <c:v>9.5223381653140837</c:v>
                </c:pt>
                <c:pt idx="47">
                  <c:v>9.6723381653140823</c:v>
                </c:pt>
                <c:pt idx="48">
                  <c:v>9.8223381653140827</c:v>
                </c:pt>
                <c:pt idx="49">
                  <c:v>9.9723381653140812</c:v>
                </c:pt>
                <c:pt idx="50">
                  <c:v>10.122338165314082</c:v>
                </c:pt>
                <c:pt idx="51">
                  <c:v>10.27233816531408</c:v>
                </c:pt>
                <c:pt idx="52">
                  <c:v>10.422338165314081</c:v>
                </c:pt>
                <c:pt idx="53">
                  <c:v>10.572338165314079</c:v>
                </c:pt>
                <c:pt idx="54">
                  <c:v>10.722338165314079</c:v>
                </c:pt>
                <c:pt idx="55">
                  <c:v>10.872338165314078</c:v>
                </c:pt>
                <c:pt idx="56">
                  <c:v>11.022338165314078</c:v>
                </c:pt>
                <c:pt idx="57">
                  <c:v>11.172338165314079</c:v>
                </c:pt>
                <c:pt idx="58">
                  <c:v>11.322338165314077</c:v>
                </c:pt>
                <c:pt idx="59">
                  <c:v>11.472338165314076</c:v>
                </c:pt>
                <c:pt idx="60">
                  <c:v>11.622338165314076</c:v>
                </c:pt>
                <c:pt idx="61">
                  <c:v>11.772338165314077</c:v>
                </c:pt>
                <c:pt idx="62">
                  <c:v>11.922338165314075</c:v>
                </c:pt>
                <c:pt idx="63">
                  <c:v>12.072338165314074</c:v>
                </c:pt>
                <c:pt idx="64">
                  <c:v>12.222338165314074</c:v>
                </c:pt>
                <c:pt idx="65">
                  <c:v>12.372338165314074</c:v>
                </c:pt>
                <c:pt idx="66">
                  <c:v>12.522338165314073</c:v>
                </c:pt>
                <c:pt idx="67">
                  <c:v>12.672338165314072</c:v>
                </c:pt>
                <c:pt idx="68">
                  <c:v>12.822338165314072</c:v>
                </c:pt>
                <c:pt idx="69">
                  <c:v>12.972338165314072</c:v>
                </c:pt>
                <c:pt idx="70">
                  <c:v>13.122338165314071</c:v>
                </c:pt>
                <c:pt idx="71">
                  <c:v>13.27233816531407</c:v>
                </c:pt>
                <c:pt idx="72">
                  <c:v>13.42233816531407</c:v>
                </c:pt>
                <c:pt idx="73">
                  <c:v>13.57233816531407</c:v>
                </c:pt>
                <c:pt idx="74">
                  <c:v>13.722338165314069</c:v>
                </c:pt>
                <c:pt idx="75">
                  <c:v>13.872338165314067</c:v>
                </c:pt>
                <c:pt idx="76">
                  <c:v>14.022338165314068</c:v>
                </c:pt>
                <c:pt idx="77">
                  <c:v>14.172338165314068</c:v>
                </c:pt>
                <c:pt idx="78">
                  <c:v>14.322338165314067</c:v>
                </c:pt>
                <c:pt idx="79">
                  <c:v>14.472338165314065</c:v>
                </c:pt>
                <c:pt idx="80">
                  <c:v>14.622338165314066</c:v>
                </c:pt>
                <c:pt idx="81">
                  <c:v>14.772338165314066</c:v>
                </c:pt>
                <c:pt idx="82">
                  <c:v>14.922338165314065</c:v>
                </c:pt>
                <c:pt idx="83">
                  <c:v>15.072338165314063</c:v>
                </c:pt>
                <c:pt idx="84">
                  <c:v>15.222338165314063</c:v>
                </c:pt>
                <c:pt idx="85">
                  <c:v>15.372338165314064</c:v>
                </c:pt>
                <c:pt idx="86">
                  <c:v>15.522338165314062</c:v>
                </c:pt>
                <c:pt idx="87">
                  <c:v>15.672338165314061</c:v>
                </c:pt>
                <c:pt idx="88">
                  <c:v>15.822338165314061</c:v>
                </c:pt>
                <c:pt idx="89">
                  <c:v>15.972338165314062</c:v>
                </c:pt>
                <c:pt idx="90">
                  <c:v>16.122338165314059</c:v>
                </c:pt>
                <c:pt idx="91">
                  <c:v>16.272338165314057</c:v>
                </c:pt>
                <c:pt idx="92">
                  <c:v>16.422338165314059</c:v>
                </c:pt>
                <c:pt idx="93">
                  <c:v>16.572338165314058</c:v>
                </c:pt>
                <c:pt idx="94">
                  <c:v>16.722338165314056</c:v>
                </c:pt>
                <c:pt idx="95">
                  <c:v>16.872338165314055</c:v>
                </c:pt>
                <c:pt idx="96">
                  <c:v>17.022338165314057</c:v>
                </c:pt>
                <c:pt idx="97">
                  <c:v>17.172338165314056</c:v>
                </c:pt>
                <c:pt idx="98">
                  <c:v>17.322338165314054</c:v>
                </c:pt>
                <c:pt idx="99">
                  <c:v>17.472338165314053</c:v>
                </c:pt>
                <c:pt idx="100">
                  <c:v>17.622338165314055</c:v>
                </c:pt>
                <c:pt idx="101">
                  <c:v>17.772338165314054</c:v>
                </c:pt>
                <c:pt idx="102">
                  <c:v>17.922338165314052</c:v>
                </c:pt>
                <c:pt idx="103">
                  <c:v>18.072338165314051</c:v>
                </c:pt>
                <c:pt idx="104">
                  <c:v>18.222338165314053</c:v>
                </c:pt>
                <c:pt idx="105">
                  <c:v>18.372338165314051</c:v>
                </c:pt>
                <c:pt idx="106">
                  <c:v>18.52233816531405</c:v>
                </c:pt>
                <c:pt idx="107">
                  <c:v>18.672338165314049</c:v>
                </c:pt>
                <c:pt idx="108">
                  <c:v>18.822338165314047</c:v>
                </c:pt>
                <c:pt idx="109">
                  <c:v>18.972338165314049</c:v>
                </c:pt>
                <c:pt idx="110">
                  <c:v>19.122338165314048</c:v>
                </c:pt>
                <c:pt idx="111">
                  <c:v>19.272338165314046</c:v>
                </c:pt>
                <c:pt idx="112">
                  <c:v>19.422338165314049</c:v>
                </c:pt>
                <c:pt idx="113">
                  <c:v>19.572338165314047</c:v>
                </c:pt>
                <c:pt idx="114">
                  <c:v>19.722338165314046</c:v>
                </c:pt>
                <c:pt idx="115">
                  <c:v>19.872338165314044</c:v>
                </c:pt>
                <c:pt idx="116">
                  <c:v>20.022338165314043</c:v>
                </c:pt>
                <c:pt idx="117">
                  <c:v>20.172338165314045</c:v>
                </c:pt>
                <c:pt idx="118">
                  <c:v>20.322338165314044</c:v>
                </c:pt>
                <c:pt idx="119">
                  <c:v>20.472338165314042</c:v>
                </c:pt>
                <c:pt idx="120">
                  <c:v>20.622338165314044</c:v>
                </c:pt>
                <c:pt idx="121">
                  <c:v>20.772338165314043</c:v>
                </c:pt>
                <c:pt idx="122">
                  <c:v>20.922338165314041</c:v>
                </c:pt>
                <c:pt idx="123">
                  <c:v>21.07233816531404</c:v>
                </c:pt>
                <c:pt idx="124">
                  <c:v>21.222338165314039</c:v>
                </c:pt>
                <c:pt idx="125">
                  <c:v>21.372338165314041</c:v>
                </c:pt>
                <c:pt idx="126">
                  <c:v>21.522338165314039</c:v>
                </c:pt>
                <c:pt idx="127">
                  <c:v>21.672338165314038</c:v>
                </c:pt>
                <c:pt idx="128">
                  <c:v>21.82233816531404</c:v>
                </c:pt>
                <c:pt idx="129">
                  <c:v>21.972338165314039</c:v>
                </c:pt>
                <c:pt idx="130">
                  <c:v>22.122338165314037</c:v>
                </c:pt>
                <c:pt idx="131">
                  <c:v>22.272338165314036</c:v>
                </c:pt>
                <c:pt idx="132">
                  <c:v>22.422338165314034</c:v>
                </c:pt>
                <c:pt idx="133">
                  <c:v>22.572338165314036</c:v>
                </c:pt>
                <c:pt idx="134">
                  <c:v>22.722338165314035</c:v>
                </c:pt>
                <c:pt idx="135">
                  <c:v>22.872338165314034</c:v>
                </c:pt>
                <c:pt idx="136">
                  <c:v>23.022338165314036</c:v>
                </c:pt>
                <c:pt idx="137">
                  <c:v>23.172338165314034</c:v>
                </c:pt>
                <c:pt idx="138">
                  <c:v>23.322338165314033</c:v>
                </c:pt>
                <c:pt idx="139">
                  <c:v>23.472338165314031</c:v>
                </c:pt>
                <c:pt idx="140">
                  <c:v>23.62233816531403</c:v>
                </c:pt>
                <c:pt idx="141">
                  <c:v>23.772338165314032</c:v>
                </c:pt>
                <c:pt idx="142">
                  <c:v>23.922338165314031</c:v>
                </c:pt>
                <c:pt idx="143">
                  <c:v>24.072338165314029</c:v>
                </c:pt>
                <c:pt idx="144">
                  <c:v>24.222338165314031</c:v>
                </c:pt>
                <c:pt idx="145">
                  <c:v>24.37233816531403</c:v>
                </c:pt>
                <c:pt idx="146">
                  <c:v>24.522338165314029</c:v>
                </c:pt>
                <c:pt idx="147">
                  <c:v>24.672338165314027</c:v>
                </c:pt>
                <c:pt idx="148">
                  <c:v>24.822338165314026</c:v>
                </c:pt>
                <c:pt idx="149">
                  <c:v>24.972338165314028</c:v>
                </c:pt>
                <c:pt idx="150">
                  <c:v>25.122338165314027</c:v>
                </c:pt>
                <c:pt idx="151">
                  <c:v>25.272338165314025</c:v>
                </c:pt>
                <c:pt idx="152">
                  <c:v>25.422338165314027</c:v>
                </c:pt>
                <c:pt idx="153">
                  <c:v>25.572338165314026</c:v>
                </c:pt>
                <c:pt idx="154">
                  <c:v>25.722338165314024</c:v>
                </c:pt>
                <c:pt idx="155">
                  <c:v>25.872338165314023</c:v>
                </c:pt>
                <c:pt idx="156">
                  <c:v>26.022338165314022</c:v>
                </c:pt>
                <c:pt idx="157">
                  <c:v>26.172338165314024</c:v>
                </c:pt>
                <c:pt idx="158">
                  <c:v>26.322338165314022</c:v>
                </c:pt>
                <c:pt idx="159">
                  <c:v>26.472338165314021</c:v>
                </c:pt>
                <c:pt idx="160">
                  <c:v>26.622338165314023</c:v>
                </c:pt>
                <c:pt idx="161">
                  <c:v>26.772338165314022</c:v>
                </c:pt>
                <c:pt idx="162">
                  <c:v>26.922338165314027</c:v>
                </c:pt>
                <c:pt idx="163">
                  <c:v>27.072338165314026</c:v>
                </c:pt>
                <c:pt idx="164">
                  <c:v>27.222338165314031</c:v>
                </c:pt>
                <c:pt idx="165">
                  <c:v>27.37233816531403</c:v>
                </c:pt>
                <c:pt idx="166">
                  <c:v>27.522338165314036</c:v>
                </c:pt>
                <c:pt idx="167">
                  <c:v>27.672338165314034</c:v>
                </c:pt>
                <c:pt idx="168">
                  <c:v>27.82233816531404</c:v>
                </c:pt>
                <c:pt idx="169">
                  <c:v>27.972338165314039</c:v>
                </c:pt>
                <c:pt idx="170">
                  <c:v>28.122338165314044</c:v>
                </c:pt>
                <c:pt idx="171">
                  <c:v>28.272338165314043</c:v>
                </c:pt>
                <c:pt idx="172">
                  <c:v>28.422338165314049</c:v>
                </c:pt>
                <c:pt idx="173">
                  <c:v>28.572338165314047</c:v>
                </c:pt>
                <c:pt idx="174">
                  <c:v>28.722338165314053</c:v>
                </c:pt>
                <c:pt idx="175">
                  <c:v>28.872338165314051</c:v>
                </c:pt>
                <c:pt idx="176">
                  <c:v>29.022338165314057</c:v>
                </c:pt>
                <c:pt idx="177">
                  <c:v>29.172338165314056</c:v>
                </c:pt>
                <c:pt idx="178">
                  <c:v>29.322338165314061</c:v>
                </c:pt>
                <c:pt idx="179">
                  <c:v>29.47233816531406</c:v>
                </c:pt>
                <c:pt idx="180">
                  <c:v>29.622338165314066</c:v>
                </c:pt>
                <c:pt idx="181">
                  <c:v>29.772338165314064</c:v>
                </c:pt>
                <c:pt idx="182">
                  <c:v>29.92233816531407</c:v>
                </c:pt>
                <c:pt idx="183">
                  <c:v>30.072338165314068</c:v>
                </c:pt>
                <c:pt idx="184">
                  <c:v>30.222338165314074</c:v>
                </c:pt>
                <c:pt idx="185">
                  <c:v>30.372338165314073</c:v>
                </c:pt>
                <c:pt idx="186">
                  <c:v>30.522338165314078</c:v>
                </c:pt>
                <c:pt idx="187">
                  <c:v>30.672338165314077</c:v>
                </c:pt>
                <c:pt idx="188">
                  <c:v>30.822338165314083</c:v>
                </c:pt>
                <c:pt idx="189">
                  <c:v>30.972338165314081</c:v>
                </c:pt>
                <c:pt idx="190">
                  <c:v>31.122338165314087</c:v>
                </c:pt>
                <c:pt idx="191">
                  <c:v>31.272338165314086</c:v>
                </c:pt>
                <c:pt idx="192">
                  <c:v>31.422338165314091</c:v>
                </c:pt>
                <c:pt idx="193">
                  <c:v>31.57233816531409</c:v>
                </c:pt>
                <c:pt idx="194">
                  <c:v>31.722338165314095</c:v>
                </c:pt>
                <c:pt idx="195">
                  <c:v>31.872338165314094</c:v>
                </c:pt>
                <c:pt idx="196">
                  <c:v>32.022338165314103</c:v>
                </c:pt>
                <c:pt idx="197">
                  <c:v>32.172338165314102</c:v>
                </c:pt>
                <c:pt idx="198">
                  <c:v>32.322338165314108</c:v>
                </c:pt>
                <c:pt idx="199">
                  <c:v>32.472338165314106</c:v>
                </c:pt>
                <c:pt idx="200">
                  <c:v>32.622338165314112</c:v>
                </c:pt>
                <c:pt idx="201">
                  <c:v>32.77233816531411</c:v>
                </c:pt>
                <c:pt idx="202">
                  <c:v>32.922338165314116</c:v>
                </c:pt>
                <c:pt idx="203">
                  <c:v>33.072338165314115</c:v>
                </c:pt>
                <c:pt idx="204">
                  <c:v>33.22233816531412</c:v>
                </c:pt>
                <c:pt idx="205">
                  <c:v>33.372338165314119</c:v>
                </c:pt>
                <c:pt idx="206">
                  <c:v>33.522338165314125</c:v>
                </c:pt>
                <c:pt idx="207">
                  <c:v>33.672338165314123</c:v>
                </c:pt>
                <c:pt idx="208">
                  <c:v>33.822338165314129</c:v>
                </c:pt>
                <c:pt idx="209">
                  <c:v>33.972338165314127</c:v>
                </c:pt>
                <c:pt idx="210">
                  <c:v>34.122338165314133</c:v>
                </c:pt>
                <c:pt idx="211">
                  <c:v>34.272338165314132</c:v>
                </c:pt>
                <c:pt idx="212">
                  <c:v>34.422338165314137</c:v>
                </c:pt>
                <c:pt idx="213">
                  <c:v>34.572338165314136</c:v>
                </c:pt>
                <c:pt idx="214">
                  <c:v>34.722338165314142</c:v>
                </c:pt>
                <c:pt idx="215">
                  <c:v>34.87233816531414</c:v>
                </c:pt>
                <c:pt idx="216">
                  <c:v>35.022338165314146</c:v>
                </c:pt>
                <c:pt idx="217">
                  <c:v>35.172338165314144</c:v>
                </c:pt>
                <c:pt idx="218">
                  <c:v>35.32233816531415</c:v>
                </c:pt>
                <c:pt idx="219">
                  <c:v>35.472338165314149</c:v>
                </c:pt>
                <c:pt idx="220">
                  <c:v>35.622338165314154</c:v>
                </c:pt>
                <c:pt idx="221">
                  <c:v>35.772338165314153</c:v>
                </c:pt>
                <c:pt idx="222">
                  <c:v>35.922338165314159</c:v>
                </c:pt>
                <c:pt idx="223">
                  <c:v>36.072338165314157</c:v>
                </c:pt>
                <c:pt idx="224">
                  <c:v>36.222338165314163</c:v>
                </c:pt>
                <c:pt idx="225">
                  <c:v>36.372338165314162</c:v>
                </c:pt>
                <c:pt idx="226">
                  <c:v>36.522338165314167</c:v>
                </c:pt>
                <c:pt idx="227">
                  <c:v>36.672338165314166</c:v>
                </c:pt>
                <c:pt idx="228">
                  <c:v>36.822338165314171</c:v>
                </c:pt>
                <c:pt idx="229">
                  <c:v>36.97233816531417</c:v>
                </c:pt>
                <c:pt idx="230">
                  <c:v>37.122338165314176</c:v>
                </c:pt>
                <c:pt idx="231">
                  <c:v>37.272338165314174</c:v>
                </c:pt>
                <c:pt idx="232">
                  <c:v>37.42233816531418</c:v>
                </c:pt>
                <c:pt idx="233">
                  <c:v>37.572338165314179</c:v>
                </c:pt>
                <c:pt idx="234">
                  <c:v>37.722338165314184</c:v>
                </c:pt>
                <c:pt idx="235">
                  <c:v>37.872338165314183</c:v>
                </c:pt>
                <c:pt idx="236">
                  <c:v>38.022338165314189</c:v>
                </c:pt>
                <c:pt idx="237">
                  <c:v>38.172338165314187</c:v>
                </c:pt>
                <c:pt idx="238">
                  <c:v>38.322338165314193</c:v>
                </c:pt>
                <c:pt idx="239">
                  <c:v>38.472338165314191</c:v>
                </c:pt>
                <c:pt idx="240">
                  <c:v>38.622338165314197</c:v>
                </c:pt>
                <c:pt idx="241">
                  <c:v>38.772338165314196</c:v>
                </c:pt>
                <c:pt idx="242">
                  <c:v>38.922338165314201</c:v>
                </c:pt>
                <c:pt idx="243">
                  <c:v>39.0723381653142</c:v>
                </c:pt>
                <c:pt idx="244">
                  <c:v>39.222338165314206</c:v>
                </c:pt>
                <c:pt idx="245">
                  <c:v>39.372338165314204</c:v>
                </c:pt>
                <c:pt idx="246">
                  <c:v>39.52233816531421</c:v>
                </c:pt>
                <c:pt idx="247">
                  <c:v>39.672338165314208</c:v>
                </c:pt>
                <c:pt idx="248">
                  <c:v>39.822338165314214</c:v>
                </c:pt>
                <c:pt idx="249">
                  <c:v>39.972338165314213</c:v>
                </c:pt>
                <c:pt idx="250">
                  <c:v>40.122338165314218</c:v>
                </c:pt>
                <c:pt idx="251">
                  <c:v>40.272338165314217</c:v>
                </c:pt>
                <c:pt idx="252">
                  <c:v>40.422338165314223</c:v>
                </c:pt>
                <c:pt idx="253">
                  <c:v>40.572338165314221</c:v>
                </c:pt>
                <c:pt idx="254">
                  <c:v>40.722338165314227</c:v>
                </c:pt>
                <c:pt idx="255">
                  <c:v>40.872338165314225</c:v>
                </c:pt>
                <c:pt idx="256">
                  <c:v>41.022338165314231</c:v>
                </c:pt>
                <c:pt idx="257">
                  <c:v>41.17233816531423</c:v>
                </c:pt>
                <c:pt idx="258">
                  <c:v>41.322338165314235</c:v>
                </c:pt>
                <c:pt idx="259">
                  <c:v>41.472338165314234</c:v>
                </c:pt>
                <c:pt idx="260">
                  <c:v>41.62233816531424</c:v>
                </c:pt>
                <c:pt idx="261">
                  <c:v>41.772338165314238</c:v>
                </c:pt>
                <c:pt idx="262">
                  <c:v>41.922338165314244</c:v>
                </c:pt>
                <c:pt idx="263">
                  <c:v>42.072338165314243</c:v>
                </c:pt>
                <c:pt idx="264">
                  <c:v>42.222338165314248</c:v>
                </c:pt>
                <c:pt idx="265">
                  <c:v>42.372338165314247</c:v>
                </c:pt>
                <c:pt idx="266">
                  <c:v>42.522338165314252</c:v>
                </c:pt>
                <c:pt idx="267">
                  <c:v>42.672338165314251</c:v>
                </c:pt>
                <c:pt idx="268">
                  <c:v>42.822338165314257</c:v>
                </c:pt>
                <c:pt idx="269">
                  <c:v>42.972338165314255</c:v>
                </c:pt>
                <c:pt idx="270">
                  <c:v>43.122338165314261</c:v>
                </c:pt>
                <c:pt idx="271">
                  <c:v>43.27233816531426</c:v>
                </c:pt>
                <c:pt idx="272">
                  <c:v>43.422338165314265</c:v>
                </c:pt>
                <c:pt idx="273">
                  <c:v>43.572338165314264</c:v>
                </c:pt>
                <c:pt idx="274">
                  <c:v>43.72233816531427</c:v>
                </c:pt>
                <c:pt idx="275">
                  <c:v>43.872338165314268</c:v>
                </c:pt>
                <c:pt idx="276">
                  <c:v>44.022338165314274</c:v>
                </c:pt>
                <c:pt idx="277">
                  <c:v>44.172338165314272</c:v>
                </c:pt>
                <c:pt idx="278">
                  <c:v>44.322338165314278</c:v>
                </c:pt>
                <c:pt idx="279">
                  <c:v>44.472338165314277</c:v>
                </c:pt>
                <c:pt idx="280">
                  <c:v>44.622338165314282</c:v>
                </c:pt>
                <c:pt idx="281">
                  <c:v>44.772338165314281</c:v>
                </c:pt>
                <c:pt idx="282">
                  <c:v>44.922338165314287</c:v>
                </c:pt>
                <c:pt idx="283">
                  <c:v>45.072338165314285</c:v>
                </c:pt>
                <c:pt idx="284">
                  <c:v>45.222338165314291</c:v>
                </c:pt>
                <c:pt idx="285">
                  <c:v>45.372338165314289</c:v>
                </c:pt>
                <c:pt idx="286">
                  <c:v>45.522338165314295</c:v>
                </c:pt>
                <c:pt idx="287">
                  <c:v>45.672338165314294</c:v>
                </c:pt>
                <c:pt idx="288">
                  <c:v>45.822338165314299</c:v>
                </c:pt>
                <c:pt idx="289">
                  <c:v>45.972338165314298</c:v>
                </c:pt>
                <c:pt idx="290">
                  <c:v>46.122338165314304</c:v>
                </c:pt>
                <c:pt idx="291">
                  <c:v>46.272338165314302</c:v>
                </c:pt>
                <c:pt idx="292">
                  <c:v>46.422338165314308</c:v>
                </c:pt>
                <c:pt idx="293">
                  <c:v>46.572338165314306</c:v>
                </c:pt>
              </c:numCache>
            </c:numRef>
          </c:xVal>
          <c:yVal>
            <c:numRef>
              <c:f>Model!$U$3:$U$296</c:f>
              <c:numCache>
                <c:formatCode>General</c:formatCode>
                <c:ptCount val="294"/>
                <c:pt idx="0">
                  <c:v>2.0835754793423944E-13</c:v>
                </c:pt>
                <c:pt idx="1">
                  <c:v>3.5135920621352532E-8</c:v>
                </c:pt>
                <c:pt idx="2">
                  <c:v>4.7983874121743322E-7</c:v>
                </c:pt>
                <c:pt idx="3">
                  <c:v>1.8383824340961154E-6</c:v>
                </c:pt>
                <c:pt idx="4">
                  <c:v>4.5697132133636897E-6</c:v>
                </c:pt>
                <c:pt idx="5">
                  <c:v>9.1083629108694703E-6</c:v>
                </c:pt>
                <c:pt idx="6">
                  <c:v>1.5872401336240526E-5</c:v>
                </c:pt>
                <c:pt idx="7">
                  <c:v>2.5267532640919161E-5</c:v>
                </c:pt>
                <c:pt idx="8">
                  <c:v>3.7689594400567264E-5</c:v>
                </c:pt>
                <c:pt idx="9">
                  <c:v>5.3526234297879054E-5</c:v>
                </c:pt>
                <c:pt idx="10">
                  <c:v>7.3158106226740762E-5</c:v>
                </c:pt>
                <c:pt idx="11">
                  <c:v>9.695976043131368E-5</c:v>
                </c:pt>
                <c:pt idx="12">
                  <c:v>1.2530032614700647E-4</c:v>
                </c:pt>
                <c:pt idx="13">
                  <c:v>1.5854404640369764E-4</c:v>
                </c:pt>
                <c:pt idx="14">
                  <c:v>1.9705070317000288E-4</c:v>
                </c:pt>
                <c:pt idx="15">
                  <c:v>2.411759583436216E-4</c:v>
                </c:pt>
                <c:pt idx="16">
                  <c:v>2.9127162822576211E-4</c:v>
                </c:pt>
                <c:pt idx="17">
                  <c:v>3.4768590402722713E-4</c:v>
                </c:pt>
                <c:pt idx="18">
                  <c:v>4.1076352754399983E-4</c:v>
                </c:pt>
                <c:pt idx="19">
                  <c:v>4.8084592878836938E-4</c:v>
                </c:pt>
                <c:pt idx="20">
                  <c:v>5.5827133069840556E-4</c:v>
                </c:pt>
                <c:pt idx="21">
                  <c:v>6.4337482484662779E-4</c:v>
                </c:pt>
                <c:pt idx="22">
                  <c:v>7.3648842118363451E-4</c:v>
                </c:pt>
                <c:pt idx="23">
                  <c:v>8.3794107418997505E-4</c:v>
                </c:pt>
                <c:pt idx="24">
                  <c:v>9.4805868730656192E-4</c:v>
                </c:pt>
                <c:pt idx="25">
                  <c:v>1.0671640971272856E-3</c:v>
                </c:pt>
                <c:pt idx="26">
                  <c:v>1.1955770385371251E-3</c:v>
                </c:pt>
                <c:pt idx="27">
                  <c:v>1.3336140917436009E-3</c:v>
                </c:pt>
                <c:pt idx="28">
                  <c:v>1.4815886119635129E-3</c:v>
                </c:pt>
                <c:pt idx="29">
                  <c:v>1.6398106423793036E-3</c:v>
                </c:pt>
                <c:pt idx="30">
                  <c:v>1.8085868108617619E-3</c:v>
                </c:pt>
                <c:pt idx="31">
                  <c:v>1.9882202108618915E-3</c:v>
                </c:pt>
                <c:pt idx="32">
                  <c:v>2.1790102667999193E-3</c:v>
                </c:pt>
                <c:pt idx="33">
                  <c:v>2.3812525842199696E-3</c:v>
                </c:pt>
                <c:pt idx="34">
                  <c:v>2.5952387849320904E-3</c:v>
                </c:pt>
                <c:pt idx="35">
                  <c:v>2.8212563273270052E-3</c:v>
                </c:pt>
                <c:pt idx="36">
                  <c:v>3.0595883120213404E-3</c:v>
                </c:pt>
                <c:pt idx="37">
                  <c:v>3.310513272970972E-3</c:v>
                </c:pt>
                <c:pt idx="38">
                  <c:v>3.5743049541763251E-3</c:v>
                </c:pt>
                <c:pt idx="39">
                  <c:v>3.8512320720952621E-3</c:v>
                </c:pt>
                <c:pt idx="40">
                  <c:v>4.1415580638757641E-3</c:v>
                </c:pt>
                <c:pt idx="41">
                  <c:v>4.445540821521563E-3</c:v>
                </c:pt>
                <c:pt idx="42">
                  <c:v>4.7634324121086404E-3</c:v>
                </c:pt>
                <c:pt idx="43">
                  <c:v>5.0954787841788127E-3</c:v>
                </c:pt>
                <c:pt idx="44">
                  <c:v>5.4419194604481084E-3</c:v>
                </c:pt>
                <c:pt idx="45">
                  <c:v>5.8029872169821344E-3</c:v>
                </c:pt>
                <c:pt idx="46">
                  <c:v>6.1789077490078705E-3</c:v>
                </c:pt>
                <c:pt idx="47">
                  <c:v>6.5698993235511829E-3</c:v>
                </c:pt>
                <c:pt idx="48">
                  <c:v>6.9761724191116595E-3</c:v>
                </c:pt>
                <c:pt idx="49">
                  <c:v>7.397929352611121E-3</c:v>
                </c:pt>
                <c:pt idx="50">
                  <c:v>7.8353638938790035E-3</c:v>
                </c:pt>
                <c:pt idx="51">
                  <c:v>8.2886608679670088E-3</c:v>
                </c:pt>
                <c:pt idx="52">
                  <c:v>8.757995745616495E-3</c:v>
                </c:pt>
                <c:pt idx="53">
                  <c:v>9.2435342222354378E-3</c:v>
                </c:pt>
                <c:pt idx="54">
                  <c:v>9.7454317857767689E-3</c:v>
                </c:pt>
                <c:pt idx="55">
                  <c:v>1.0263833273947167E-2</c:v>
                </c:pt>
                <c:pt idx="56">
                  <c:v>1.0798872421213922E-2</c:v>
                </c:pt>
                <c:pt idx="57">
                  <c:v>1.1350671396118506E-2</c:v>
                </c:pt>
                <c:pt idx="58">
                  <c:v>1.1919340329447397E-2</c:v>
                </c:pt>
                <c:pt idx="59">
                  <c:v>1.2504976833855033E-2</c:v>
                </c:pt>
                <c:pt idx="60">
                  <c:v>1.3107665515578829E-2</c:v>
                </c:pt>
                <c:pt idx="61">
                  <c:v>1.3727477478933553E-2</c:v>
                </c:pt>
                <c:pt idx="62">
                  <c:v>1.4364469824320455E-2</c:v>
                </c:pt>
                <c:pt idx="63">
                  <c:v>1.501868514053613E-2</c:v>
                </c:pt>
                <c:pt idx="64">
                  <c:v>1.5690150992217263E-2</c:v>
                </c:pt>
                <c:pt idx="65">
                  <c:v>1.6378879403308903E-2</c:v>
                </c:pt>
                <c:pt idx="66">
                  <c:v>1.7084866337497222E-2</c:v>
                </c:pt>
                <c:pt idx="67">
                  <c:v>1.7808091176600975E-2</c:v>
                </c:pt>
                <c:pt idx="68">
                  <c:v>1.8548516197971095E-2</c:v>
                </c:pt>
                <c:pt idx="69">
                  <c:v>1.9306086052002066E-2</c:v>
                </c:pt>
                <c:pt idx="70">
                  <c:v>2.0080727240914791E-2</c:v>
                </c:pt>
                <c:pt idx="71">
                  <c:v>2.0872347600026174E-2</c:v>
                </c:pt>
                <c:pt idx="72">
                  <c:v>2.1680835782776495E-2</c:v>
                </c:pt>
                <c:pt idx="73">
                  <c:v>2.2506060750841269E-2</c:v>
                </c:pt>
                <c:pt idx="74">
                  <c:v>2.3347871270709676E-2</c:v>
                </c:pt>
                <c:pt idx="75">
                  <c:v>2.4206095418166793E-2</c:v>
                </c:pt>
                <c:pt idx="76">
                  <c:v>2.5080540092170506E-2</c:v>
                </c:pt>
                <c:pt idx="77">
                  <c:v>2.5970990539667362E-2</c:v>
                </c:pt>
                <c:pt idx="78">
                  <c:v>2.6877209892943864E-2</c:v>
                </c:pt>
                <c:pt idx="79">
                  <c:v>2.7798938721159357E-2</c:v>
                </c:pt>
                <c:pt idx="80">
                  <c:v>2.8735894597756113E-2</c:v>
                </c:pt>
                <c:pt idx="81">
                  <c:v>2.9687771685488671E-2</c:v>
                </c:pt>
                <c:pt idx="82">
                  <c:v>3.0654240340857987E-2</c:v>
                </c:pt>
                <c:pt idx="83">
                  <c:v>3.1634946739779506E-2</c:v>
                </c:pt>
                <c:pt idx="84">
                  <c:v>3.2629512526350199E-2</c:v>
                </c:pt>
                <c:pt idx="85">
                  <c:v>3.363753448661868E-2</c:v>
                </c:pt>
                <c:pt idx="86">
                  <c:v>3.4658584249290608E-2</c:v>
                </c:pt>
                <c:pt idx="87">
                  <c:v>3.5692208015332634E-2</c:v>
                </c:pt>
                <c:pt idx="88">
                  <c:v>3.6737926318459846E-2</c:v>
                </c:pt>
                <c:pt idx="89">
                  <c:v>3.7795233818512207E-2</c:v>
                </c:pt>
                <c:pt idx="90">
                  <c:v>3.8863599129737955E-2</c:v>
                </c:pt>
                <c:pt idx="91">
                  <c:v>3.9942464686012376E-2</c:v>
                </c:pt>
                <c:pt idx="92">
                  <c:v>4.1031246645022487E-2</c:v>
                </c:pt>
                <c:pt idx="93">
                  <c:v>4.2129334833444936E-2</c:v>
                </c:pt>
                <c:pt idx="94">
                  <c:v>4.3236092735136587E-2</c:v>
                </c:pt>
                <c:pt idx="95">
                  <c:v>4.435085752433892E-2</c:v>
                </c:pt>
                <c:pt idx="96">
                  <c:v>4.5472940145876127E-2</c:v>
                </c:pt>
                <c:pt idx="97">
                  <c:v>4.6601625444295587E-2</c:v>
                </c:pt>
                <c:pt idx="98">
                  <c:v>4.7736172343860094E-2</c:v>
                </c:pt>
                <c:pt idx="99">
                  <c:v>4.8875814081256332E-2</c:v>
                </c:pt>
                <c:pt idx="100">
                  <c:v>5.0019758492827533E-2</c:v>
                </c:pt>
                <c:pt idx="101">
                  <c:v>5.1167188358076612E-2</c:v>
                </c:pt>
                <c:pt idx="102">
                  <c:v>5.2317261801111278E-2</c:v>
                </c:pt>
                <c:pt idx="103">
                  <c:v>5.3469112751623783E-2</c:v>
                </c:pt>
                <c:pt idx="104">
                  <c:v>5.4621851466903279E-2</c:v>
                </c:pt>
                <c:pt idx="105">
                  <c:v>5.5774565116282517E-2</c:v>
                </c:pt>
                <c:pt idx="106">
                  <c:v>5.6926318429304984E-2</c:v>
                </c:pt>
                <c:pt idx="107">
                  <c:v>5.8076154408783817E-2</c:v>
                </c:pt>
                <c:pt idx="108">
                  <c:v>5.9223095109787273E-2</c:v>
                </c:pt>
                <c:pt idx="109">
                  <c:v>6.0366142485451135E-2</c:v>
                </c:pt>
                <c:pt idx="110">
                  <c:v>6.1504279300362313E-2</c:v>
                </c:pt>
                <c:pt idx="111">
                  <c:v>6.263647011210223E-2</c:v>
                </c:pt>
                <c:pt idx="112">
                  <c:v>6.3761662321362642E-2</c:v>
                </c:pt>
                <c:pt idx="113">
                  <c:v>6.4878787290871584E-2</c:v>
                </c:pt>
                <c:pt idx="114">
                  <c:v>6.5986761533170721E-2</c:v>
                </c:pt>
                <c:pt idx="115">
                  <c:v>6.7084487967091377E-2</c:v>
                </c:pt>
                <c:pt idx="116">
                  <c:v>6.8170857242562374E-2</c:v>
                </c:pt>
                <c:pt idx="117">
                  <c:v>6.9244749133169026E-2</c:v>
                </c:pt>
                <c:pt idx="118">
                  <c:v>7.0305033995652008E-2</c:v>
                </c:pt>
                <c:pt idx="119">
                  <c:v>7.1350574295303934E-2</c:v>
                </c:pt>
                <c:pt idx="120">
                  <c:v>7.2380226195977046E-2</c:v>
                </c:pt>
                <c:pt idx="121">
                  <c:v>7.3392841213166832E-2</c:v>
                </c:pt>
                <c:pt idx="122">
                  <c:v>7.4387267928381226E-2</c:v>
                </c:pt>
                <c:pt idx="123">
                  <c:v>7.536235376274443E-2</c:v>
                </c:pt>
                <c:pt idx="124">
                  <c:v>7.6316946807518313E-2</c:v>
                </c:pt>
                <c:pt idx="125">
                  <c:v>7.7249897708952797E-2</c:v>
                </c:pt>
                <c:pt idx="126">
                  <c:v>7.8160061604608602E-2</c:v>
                </c:pt>
                <c:pt idx="127">
                  <c:v>7.9046300108015277E-2</c:v>
                </c:pt>
                <c:pt idx="128">
                  <c:v>7.9907483338255425E-2</c:v>
                </c:pt>
                <c:pt idx="129">
                  <c:v>8.0742491990788881E-2</c:v>
                </c:pt>
                <c:pt idx="130">
                  <c:v>8.1550219445556779E-2</c:v>
                </c:pt>
                <c:pt idx="131">
                  <c:v>8.2329573908132295E-2</c:v>
                </c:pt>
                <c:pt idx="132">
                  <c:v>8.3079480579417275E-2</c:v>
                </c:pt>
                <c:pt idx="133">
                  <c:v>8.3798883849122138E-2</c:v>
                </c:pt>
                <c:pt idx="134">
                  <c:v>8.4486749508006262E-2</c:v>
                </c:pt>
                <c:pt idx="135">
                  <c:v>8.5142066973610916E-2</c:v>
                </c:pt>
                <c:pt idx="136">
                  <c:v>8.5763851523974935E-2</c:v>
                </c:pt>
                <c:pt idx="137">
                  <c:v>8.6351146533594811E-2</c:v>
                </c:pt>
                <c:pt idx="138">
                  <c:v>8.690302570567586E-2</c:v>
                </c:pt>
                <c:pt idx="139">
                  <c:v>8.741859529451472E-2</c:v>
                </c:pt>
                <c:pt idx="140">
                  <c:v>8.7896996311671111E-2</c:v>
                </c:pt>
                <c:pt idx="141">
                  <c:v>8.8337406709411301E-2</c:v>
                </c:pt>
                <c:pt idx="142">
                  <c:v>8.8739043534755369E-2</c:v>
                </c:pt>
                <c:pt idx="143">
                  <c:v>8.9101165047329275E-2</c:v>
                </c:pt>
                <c:pt idx="144">
                  <c:v>8.9423072794107286E-2</c:v>
                </c:pt>
                <c:pt idx="145">
                  <c:v>8.9704113634046304E-2</c:v>
                </c:pt>
                <c:pt idx="146">
                  <c:v>8.9943681705545106E-2</c:v>
                </c:pt>
                <c:pt idx="147">
                  <c:v>9.0141220329624544E-2</c:v>
                </c:pt>
                <c:pt idx="148">
                  <c:v>9.0296223841712542E-2</c:v>
                </c:pt>
                <c:pt idx="149">
                  <c:v>9.0408239344927949E-2</c:v>
                </c:pt>
                <c:pt idx="150">
                  <c:v>9.0476868377809397E-2</c:v>
                </c:pt>
                <c:pt idx="151">
                  <c:v>9.0501768489501297E-2</c:v>
                </c:pt>
                <c:pt idx="152">
                  <c:v>9.0482654715517516E-2</c:v>
                </c:pt>
                <c:pt idx="153">
                  <c:v>9.0419300947338743E-2</c:v>
                </c:pt>
                <c:pt idx="154">
                  <c:v>9.0311541189265168E-2</c:v>
                </c:pt>
                <c:pt idx="155">
                  <c:v>9.0159270696149554E-2</c:v>
                </c:pt>
                <c:pt idx="156">
                  <c:v>8.9962446985865849E-2</c:v>
                </c:pt>
                <c:pt idx="157">
                  <c:v>8.9721090720636165E-2</c:v>
                </c:pt>
                <c:pt idx="158">
                  <c:v>8.943528645163612E-2</c:v>
                </c:pt>
                <c:pt idx="159">
                  <c:v>8.9105183221632689E-2</c:v>
                </c:pt>
                <c:pt idx="160">
                  <c:v>8.8730995020768505E-2</c:v>
                </c:pt>
                <c:pt idx="161">
                  <c:v>8.8313001091006121E-2</c:v>
                </c:pt>
                <c:pt idx="162">
                  <c:v>8.7851546075168027E-2</c:v>
                </c:pt>
                <c:pt idx="163">
                  <c:v>8.7347040006968552E-2</c:v>
                </c:pt>
                <c:pt idx="164">
                  <c:v>8.6799958138915098E-2</c:v>
                </c:pt>
                <c:pt idx="165">
                  <c:v>8.6210840605471045E-2</c:v>
                </c:pt>
                <c:pt idx="166">
                  <c:v>8.5580291919408996E-2</c:v>
                </c:pt>
                <c:pt idx="167">
                  <c:v>8.4908980299848155E-2</c:v>
                </c:pt>
                <c:pt idx="168">
                  <c:v>8.4197636831048278E-2</c:v>
                </c:pt>
                <c:pt idx="169">
                  <c:v>8.3447054451643243E-2</c:v>
                </c:pt>
                <c:pt idx="170">
                  <c:v>8.2658086774613712E-2</c:v>
                </c:pt>
                <c:pt idx="171">
                  <c:v>8.1831646738936142E-2</c:v>
                </c:pt>
                <c:pt idx="172">
                  <c:v>8.0968705094492902E-2</c:v>
                </c:pt>
                <c:pt idx="173">
                  <c:v>8.0070288722489114E-2</c:v>
                </c:pt>
                <c:pt idx="174">
                  <c:v>7.9137478794279792E-2</c:v>
                </c:pt>
                <c:pt idx="175">
                  <c:v>7.8171408772181164E-2</c:v>
                </c:pt>
                <c:pt idx="176">
                  <c:v>7.7173262256507669E-2</c:v>
                </c:pt>
                <c:pt idx="177">
                  <c:v>7.6144270683732432E-2</c:v>
                </c:pt>
                <c:pt idx="178">
                  <c:v>7.50857108813337E-2</c:v>
                </c:pt>
                <c:pt idx="179">
                  <c:v>7.3998902485523058E-2</c:v>
                </c:pt>
                <c:pt idx="180">
                  <c:v>7.288520522869163E-2</c:v>
                </c:pt>
                <c:pt idx="181">
                  <c:v>7.1746016104014765E-2</c:v>
                </c:pt>
                <c:pt idx="182">
                  <c:v>7.0582766415249354E-2</c:v>
                </c:pt>
                <c:pt idx="183">
                  <c:v>6.9396918720324247E-2</c:v>
                </c:pt>
                <c:pt idx="184">
                  <c:v>6.8189963677855195E-2</c:v>
                </c:pt>
                <c:pt idx="185">
                  <c:v>6.696341680622532E-2</c:v>
                </c:pt>
                <c:pt idx="186">
                  <c:v>6.5718815165336092E-2</c:v>
                </c:pt>
                <c:pt idx="187">
                  <c:v>6.4457713971564426E-2</c:v>
                </c:pt>
                <c:pt idx="188">
                  <c:v>6.3181683156847898E-2</c:v>
                </c:pt>
                <c:pt idx="189">
                  <c:v>6.1892303883164385E-2</c:v>
                </c:pt>
                <c:pt idx="190">
                  <c:v>6.0591165023961321E-2</c:v>
                </c:pt>
                <c:pt idx="191">
                  <c:v>5.9279859624340216E-2</c:v>
                </c:pt>
                <c:pt idx="192">
                  <c:v>5.7959981351989584E-2</c:v>
                </c:pt>
                <c:pt idx="193">
                  <c:v>5.6633120950997859E-2</c:v>
                </c:pt>
                <c:pt idx="194">
                  <c:v>5.5300862710759749E-2</c:v>
                </c:pt>
                <c:pt idx="195">
                  <c:v>5.3964780962210211E-2</c:v>
                </c:pt>
                <c:pt idx="196">
                  <c:v>5.2626436613592183E-2</c:v>
                </c:pt>
                <c:pt idx="197">
                  <c:v>5.1287373737861151E-2</c:v>
                </c:pt>
                <c:pt idx="198">
                  <c:v>4.9949116223683122E-2</c:v>
                </c:pt>
                <c:pt idx="199">
                  <c:v>4.8613164501769307E-2</c:v>
                </c:pt>
                <c:pt idx="200">
                  <c:v>4.7280992358013481E-2</c:v>
                </c:pt>
                <c:pt idx="201">
                  <c:v>4.5954043844575021E-2</c:v>
                </c:pt>
                <c:pt idx="202">
                  <c:v>4.4633730299658808E-2</c:v>
                </c:pt>
                <c:pt idx="203">
                  <c:v>4.3321427486302515E-2</c:v>
                </c:pt>
                <c:pt idx="204">
                  <c:v>4.2018472859983863E-2</c:v>
                </c:pt>
                <c:pt idx="205">
                  <c:v>4.0726162974317588E-2</c:v>
                </c:pt>
                <c:pt idx="206">
                  <c:v>3.9445751033509113E-2</c:v>
                </c:pt>
                <c:pt idx="207">
                  <c:v>3.8178444599596753E-2</c:v>
                </c:pt>
                <c:pt idx="208">
                  <c:v>3.6925403461827593E-2</c:v>
                </c:pt>
                <c:pt idx="209">
                  <c:v>3.5687737674790956E-2</c:v>
                </c:pt>
                <c:pt idx="210">
                  <c:v>3.4466505771176541E-2</c:v>
                </c:pt>
                <c:pt idx="211">
                  <c:v>3.3262713154237948E-2</c:v>
                </c:pt>
                <c:pt idx="212">
                  <c:v>3.2077310674229274E-2</c:v>
                </c:pt>
                <c:pt idx="213">
                  <c:v>3.0911193392249112E-2</c:v>
                </c:pt>
                <c:pt idx="214">
                  <c:v>2.9765199534074794E-2</c:v>
                </c:pt>
                <c:pt idx="215">
                  <c:v>2.864010963571062E-2</c:v>
                </c:pt>
                <c:pt idx="216">
                  <c:v>2.7536645881503556E-2</c:v>
                </c:pt>
                <c:pt idx="217">
                  <c:v>2.645547163481262E-2</c:v>
                </c:pt>
                <c:pt idx="218">
                  <c:v>2.5397191160353862E-2</c:v>
                </c:pt>
                <c:pt idx="219">
                  <c:v>2.4362349536485049E-2</c:v>
                </c:pt>
                <c:pt idx="220">
                  <c:v>2.3351432754856828E-2</c:v>
                </c:pt>
                <c:pt idx="221">
                  <c:v>2.2364868004031951E-2</c:v>
                </c:pt>
                <c:pt idx="222">
                  <c:v>2.1403024132880494E-2</c:v>
                </c:pt>
                <c:pt idx="223">
                  <c:v>2.0466212288787516E-2</c:v>
                </c:pt>
                <c:pt idx="224">
                  <c:v>1.9554686724978131E-2</c:v>
                </c:pt>
                <c:pt idx="225">
                  <c:v>1.8668645770567833E-2</c:v>
                </c:pt>
                <c:pt idx="226">
                  <c:v>1.7808232956290318E-2</c:v>
                </c:pt>
                <c:pt idx="227">
                  <c:v>1.6973538288247984E-2</c:v>
                </c:pt>
                <c:pt idx="228">
                  <c:v>1.6164599661470609E-2</c:v>
                </c:pt>
                <c:pt idx="229">
                  <c:v>1.5381404404559713E-2</c:v>
                </c:pt>
                <c:pt idx="230">
                  <c:v>1.4623890946244045E-2</c:v>
                </c:pt>
                <c:pt idx="231">
                  <c:v>1.389195059427702E-2</c:v>
                </c:pt>
                <c:pt idx="232">
                  <c:v>1.3185429416768802E-2</c:v>
                </c:pt>
                <c:pt idx="233">
                  <c:v>1.2504130215771098E-2</c:v>
                </c:pt>
                <c:pt idx="234">
                  <c:v>1.1847814582717114E-2</c:v>
                </c:pt>
                <c:pt idx="235">
                  <c:v>1.1216205025165649E-2</c:v>
                </c:pt>
                <c:pt idx="236">
                  <c:v>1.0608987154207342E-2</c:v>
                </c:pt>
                <c:pt idx="237">
                  <c:v>1.0025811921861059E-2</c:v>
                </c:pt>
                <c:pt idx="238">
                  <c:v>9.4662978978183598E-3</c:v>
                </c:pt>
                <c:pt idx="239">
                  <c:v>8.9300335749843834E-3</c:v>
                </c:pt>
                <c:pt idx="240">
                  <c:v>8.4165796934109263E-3</c:v>
                </c:pt>
                <c:pt idx="241">
                  <c:v>7.9254715724199534E-3</c:v>
                </c:pt>
                <c:pt idx="242">
                  <c:v>7.4562214409724745E-3</c:v>
                </c:pt>
                <c:pt idx="243">
                  <c:v>7.008320756643655E-3</c:v>
                </c:pt>
                <c:pt idx="244">
                  <c:v>6.5812425039190915E-3</c:v>
                </c:pt>
                <c:pt idx="245">
                  <c:v>6.1744434629239092E-3</c:v>
                </c:pt>
                <c:pt idx="246">
                  <c:v>5.787366440134163E-3</c:v>
                </c:pt>
                <c:pt idx="247">
                  <c:v>5.4194424530940501E-3</c:v>
                </c:pt>
                <c:pt idx="248">
                  <c:v>5.0700928616670407E-3</c:v>
                </c:pt>
                <c:pt idx="249">
                  <c:v>4.7387314388841308E-3</c:v>
                </c:pt>
                <c:pt idx="250">
                  <c:v>4.4247663750086952E-3</c:v>
                </c:pt>
                <c:pt idx="251">
                  <c:v>4.1276022090140649E-3</c:v>
                </c:pt>
                <c:pt idx="252">
                  <c:v>3.8466416822610888E-3</c:v>
                </c:pt>
                <c:pt idx="253">
                  <c:v>3.5812875097642723E-3</c:v>
                </c:pt>
                <c:pt idx="254">
                  <c:v>3.3309440650420418E-3</c:v>
                </c:pt>
                <c:pt idx="255">
                  <c:v>3.0950189751556096E-3</c:v>
                </c:pt>
                <c:pt idx="256">
                  <c:v>2.8729246231468356E-3</c:v>
                </c:pt>
                <c:pt idx="257">
                  <c:v>2.6640795556849076E-3</c:v>
                </c:pt>
                <c:pt idx="258">
                  <c:v>2.4679097943199708E-3</c:v>
                </c:pt>
                <c:pt idx="259">
                  <c:v>2.2838500493168089E-3</c:v>
                </c:pt>
                <c:pt idx="260">
                  <c:v>2.1113448355979158E-3</c:v>
                </c:pt>
                <c:pt idx="261">
                  <c:v>1.9498494908612167E-3</c:v>
                </c:pt>
                <c:pt idx="262">
                  <c:v>1.7988310964497237E-3</c:v>
                </c:pt>
                <c:pt idx="263">
                  <c:v>1.6577693020359868E-3</c:v>
                </c:pt>
                <c:pt idx="264">
                  <c:v>1.5261570556408914E-3</c:v>
                </c:pt>
                <c:pt idx="265">
                  <c:v>1.4035012409325458E-3</c:v>
                </c:pt>
                <c:pt idx="266">
                  <c:v>1.2893232241448995E-3</c:v>
                </c:pt>
                <c:pt idx="267">
                  <c:v>1.1831593133153778E-3</c:v>
                </c:pt>
                <c:pt idx="268">
                  <c:v>1.0845611328664166E-3</c:v>
                </c:pt>
                <c:pt idx="269">
                  <c:v>9.930959168454052E-4</c:v>
                </c:pt>
                <c:pt idx="270">
                  <c:v>9.0834672439164387E-4</c:v>
                </c:pt>
                <c:pt idx="271">
                  <c:v>8.299125812169174E-4</c:v>
                </c:pt>
                <c:pt idx="272">
                  <c:v>7.5740855106886393E-4</c:v>
                </c:pt>
                <c:pt idx="273">
                  <c:v>6.9046574129348278E-4</c:v>
                </c:pt>
                <c:pt idx="274">
                  <c:v>6.2873124672600128E-4</c:v>
                </c:pt>
                <c:pt idx="275">
                  <c:v>5.7186803621878135E-4</c:v>
                </c:pt>
                <c:pt idx="276">
                  <c:v>5.1955478616225702E-4</c:v>
                </c:pt>
                <c:pt idx="277">
                  <c:v>4.7148566537140424E-4</c:v>
                </c:pt>
                <c:pt idx="278">
                  <c:v>4.2737007569766504E-4</c:v>
                </c:pt>
                <c:pt idx="279">
                  <c:v>3.869323526863558E-4</c:v>
                </c:pt>
                <c:pt idx="280">
                  <c:v>3.499114305341313E-4</c:v>
                </c:pt>
                <c:pt idx="281">
                  <c:v>3.1606047551225203E-4</c:v>
                </c:pt>
                <c:pt idx="282">
                  <c:v>2.8514649191116806E-4</c:v>
                </c:pt>
                <c:pt idx="283">
                  <c:v>2.5694990443246709E-4</c:v>
                </c:pt>
                <c:pt idx="284">
                  <c:v>2.3126412080774289E-4</c:v>
                </c:pt>
                <c:pt idx="285">
                  <c:v>2.0789507826256723E-4</c:v>
                </c:pt>
                <c:pt idx="286">
                  <c:v>1.8666077726976432E-4</c:v>
                </c:pt>
                <c:pt idx="287">
                  <c:v>1.6739080585158043E-4</c:v>
                </c:pt>
                <c:pt idx="288">
                  <c:v>1.4992585749746098E-4</c:v>
                </c:pt>
                <c:pt idx="289">
                  <c:v>1.3411724556481152E-4</c:v>
                </c:pt>
                <c:pt idx="290">
                  <c:v>1.1982641682638244E-4</c:v>
                </c:pt>
                <c:pt idx="291">
                  <c:v>1.0692446662172255E-4</c:v>
                </c:pt>
                <c:pt idx="292">
                  <c:v>9.5291657863102501E-5</c:v>
                </c:pt>
                <c:pt idx="293">
                  <c:v>8.4816945940165427E-5</c:v>
                </c:pt>
              </c:numCache>
            </c:numRef>
          </c:yVal>
          <c:smooth val="1"/>
        </c:ser>
        <c:ser>
          <c:idx val="1"/>
          <c:order val="1"/>
          <c:tx>
            <c:v>Mitigated Loss Rate</c:v>
          </c:tx>
          <c:marker>
            <c:symbol val="none"/>
          </c:marker>
          <c:xVal>
            <c:numRef>
              <c:f>Model!$S$3:$S$296</c:f>
              <c:numCache>
                <c:formatCode>General</c:formatCode>
                <c:ptCount val="294"/>
                <c:pt idx="0">
                  <c:v>2.6733381653140831</c:v>
                </c:pt>
                <c:pt idx="1">
                  <c:v>2.7723381653140828</c:v>
                </c:pt>
                <c:pt idx="2">
                  <c:v>2.9223381653140832</c:v>
                </c:pt>
                <c:pt idx="3">
                  <c:v>3.0723381653140831</c:v>
                </c:pt>
                <c:pt idx="4">
                  <c:v>3.222338165314083</c:v>
                </c:pt>
                <c:pt idx="5">
                  <c:v>3.3723381653140829</c:v>
                </c:pt>
                <c:pt idx="6">
                  <c:v>3.5223381653140828</c:v>
                </c:pt>
                <c:pt idx="7">
                  <c:v>3.6723381653140832</c:v>
                </c:pt>
                <c:pt idx="8">
                  <c:v>3.8223381653140827</c:v>
                </c:pt>
                <c:pt idx="9">
                  <c:v>3.972338165314083</c:v>
                </c:pt>
                <c:pt idx="10">
                  <c:v>4.1223381653140834</c:v>
                </c:pt>
                <c:pt idx="11">
                  <c:v>4.2723381653140828</c:v>
                </c:pt>
                <c:pt idx="12">
                  <c:v>4.4223381653140832</c:v>
                </c:pt>
                <c:pt idx="13">
                  <c:v>4.5723381653140827</c:v>
                </c:pt>
                <c:pt idx="14">
                  <c:v>4.722338165314083</c:v>
                </c:pt>
                <c:pt idx="15">
                  <c:v>4.8723381653140834</c:v>
                </c:pt>
                <c:pt idx="16">
                  <c:v>5.0223381653140837</c:v>
                </c:pt>
                <c:pt idx="17">
                  <c:v>5.1723381653140841</c:v>
                </c:pt>
                <c:pt idx="18">
                  <c:v>5.3223381653140844</c:v>
                </c:pt>
                <c:pt idx="19">
                  <c:v>5.4723381653140839</c:v>
                </c:pt>
                <c:pt idx="20">
                  <c:v>5.6223381653140843</c:v>
                </c:pt>
                <c:pt idx="21">
                  <c:v>5.7723381653140837</c:v>
                </c:pt>
                <c:pt idx="22">
                  <c:v>5.9223381653140841</c:v>
                </c:pt>
                <c:pt idx="23">
                  <c:v>6.0723381653140844</c:v>
                </c:pt>
                <c:pt idx="24">
                  <c:v>6.2223381653140848</c:v>
                </c:pt>
                <c:pt idx="25">
                  <c:v>6.3723381653140851</c:v>
                </c:pt>
                <c:pt idx="26">
                  <c:v>6.5223381653140846</c:v>
                </c:pt>
                <c:pt idx="27">
                  <c:v>6.6723381653140841</c:v>
                </c:pt>
                <c:pt idx="28">
                  <c:v>6.8223381653140844</c:v>
                </c:pt>
                <c:pt idx="29">
                  <c:v>6.9723381653140848</c:v>
                </c:pt>
                <c:pt idx="30">
                  <c:v>7.1223381653140851</c:v>
                </c:pt>
                <c:pt idx="31">
                  <c:v>7.2723381653140855</c:v>
                </c:pt>
                <c:pt idx="32">
                  <c:v>7.4223381653140859</c:v>
                </c:pt>
                <c:pt idx="33">
                  <c:v>7.5723381653140862</c:v>
                </c:pt>
                <c:pt idx="34">
                  <c:v>7.7223381653140866</c:v>
                </c:pt>
                <c:pt idx="35">
                  <c:v>7.8723381653140851</c:v>
                </c:pt>
                <c:pt idx="36">
                  <c:v>8.0223381653140855</c:v>
                </c:pt>
                <c:pt idx="37">
                  <c:v>8.1723381653140859</c:v>
                </c:pt>
                <c:pt idx="38">
                  <c:v>8.3223381653140862</c:v>
                </c:pt>
                <c:pt idx="39">
                  <c:v>8.4723381653140866</c:v>
                </c:pt>
                <c:pt idx="40">
                  <c:v>8.6223381653140869</c:v>
                </c:pt>
                <c:pt idx="41">
                  <c:v>8.7723381653140855</c:v>
                </c:pt>
                <c:pt idx="42">
                  <c:v>8.9223381653140859</c:v>
                </c:pt>
                <c:pt idx="43">
                  <c:v>9.0723381653140844</c:v>
                </c:pt>
                <c:pt idx="44">
                  <c:v>9.2223381653140848</c:v>
                </c:pt>
                <c:pt idx="45">
                  <c:v>9.3723381653140834</c:v>
                </c:pt>
                <c:pt idx="46">
                  <c:v>9.5223381653140837</c:v>
                </c:pt>
                <c:pt idx="47">
                  <c:v>9.6723381653140823</c:v>
                </c:pt>
                <c:pt idx="48">
                  <c:v>9.8223381653140827</c:v>
                </c:pt>
                <c:pt idx="49">
                  <c:v>9.9723381653140812</c:v>
                </c:pt>
                <c:pt idx="50">
                  <c:v>10.122338165314082</c:v>
                </c:pt>
                <c:pt idx="51">
                  <c:v>10.27233816531408</c:v>
                </c:pt>
                <c:pt idx="52">
                  <c:v>10.422338165314081</c:v>
                </c:pt>
                <c:pt idx="53">
                  <c:v>10.572338165314079</c:v>
                </c:pt>
                <c:pt idx="54">
                  <c:v>10.722338165314079</c:v>
                </c:pt>
                <c:pt idx="55">
                  <c:v>10.872338165314078</c:v>
                </c:pt>
                <c:pt idx="56">
                  <c:v>11.022338165314078</c:v>
                </c:pt>
                <c:pt idx="57">
                  <c:v>11.172338165314079</c:v>
                </c:pt>
                <c:pt idx="58">
                  <c:v>11.322338165314077</c:v>
                </c:pt>
                <c:pt idx="59">
                  <c:v>11.472338165314076</c:v>
                </c:pt>
                <c:pt idx="60">
                  <c:v>11.622338165314076</c:v>
                </c:pt>
                <c:pt idx="61">
                  <c:v>11.772338165314077</c:v>
                </c:pt>
                <c:pt idx="62">
                  <c:v>11.922338165314075</c:v>
                </c:pt>
                <c:pt idx="63">
                  <c:v>12.072338165314074</c:v>
                </c:pt>
                <c:pt idx="64">
                  <c:v>12.222338165314074</c:v>
                </c:pt>
                <c:pt idx="65">
                  <c:v>12.372338165314074</c:v>
                </c:pt>
                <c:pt idx="66">
                  <c:v>12.522338165314073</c:v>
                </c:pt>
                <c:pt idx="67">
                  <c:v>12.672338165314072</c:v>
                </c:pt>
                <c:pt idx="68">
                  <c:v>12.822338165314072</c:v>
                </c:pt>
                <c:pt idx="69">
                  <c:v>12.972338165314072</c:v>
                </c:pt>
                <c:pt idx="70">
                  <c:v>13.122338165314071</c:v>
                </c:pt>
                <c:pt idx="71">
                  <c:v>13.27233816531407</c:v>
                </c:pt>
                <c:pt idx="72">
                  <c:v>13.42233816531407</c:v>
                </c:pt>
                <c:pt idx="73">
                  <c:v>13.57233816531407</c:v>
                </c:pt>
                <c:pt idx="74">
                  <c:v>13.722338165314069</c:v>
                </c:pt>
                <c:pt idx="75">
                  <c:v>13.872338165314067</c:v>
                </c:pt>
                <c:pt idx="76">
                  <c:v>14.022338165314068</c:v>
                </c:pt>
                <c:pt idx="77">
                  <c:v>14.172338165314068</c:v>
                </c:pt>
                <c:pt idx="78">
                  <c:v>14.322338165314067</c:v>
                </c:pt>
                <c:pt idx="79">
                  <c:v>14.472338165314065</c:v>
                </c:pt>
                <c:pt idx="80">
                  <c:v>14.622338165314066</c:v>
                </c:pt>
                <c:pt idx="81">
                  <c:v>14.772338165314066</c:v>
                </c:pt>
                <c:pt idx="82">
                  <c:v>14.922338165314065</c:v>
                </c:pt>
                <c:pt idx="83">
                  <c:v>15.072338165314063</c:v>
                </c:pt>
                <c:pt idx="84">
                  <c:v>15.222338165314063</c:v>
                </c:pt>
                <c:pt idx="85">
                  <c:v>15.372338165314064</c:v>
                </c:pt>
                <c:pt idx="86">
                  <c:v>15.522338165314062</c:v>
                </c:pt>
                <c:pt idx="87">
                  <c:v>15.672338165314061</c:v>
                </c:pt>
                <c:pt idx="88">
                  <c:v>15.822338165314061</c:v>
                </c:pt>
                <c:pt idx="89">
                  <c:v>15.972338165314062</c:v>
                </c:pt>
                <c:pt idx="90">
                  <c:v>16.122338165314059</c:v>
                </c:pt>
                <c:pt idx="91">
                  <c:v>16.272338165314057</c:v>
                </c:pt>
                <c:pt idx="92">
                  <c:v>16.422338165314059</c:v>
                </c:pt>
                <c:pt idx="93">
                  <c:v>16.572338165314058</c:v>
                </c:pt>
                <c:pt idx="94">
                  <c:v>16.722338165314056</c:v>
                </c:pt>
                <c:pt idx="95">
                  <c:v>16.872338165314055</c:v>
                </c:pt>
                <c:pt idx="96">
                  <c:v>17.022338165314057</c:v>
                </c:pt>
                <c:pt idx="97">
                  <c:v>17.172338165314056</c:v>
                </c:pt>
                <c:pt idx="98">
                  <c:v>17.322338165314054</c:v>
                </c:pt>
                <c:pt idx="99">
                  <c:v>17.472338165314053</c:v>
                </c:pt>
                <c:pt idx="100">
                  <c:v>17.622338165314055</c:v>
                </c:pt>
                <c:pt idx="101">
                  <c:v>17.772338165314054</c:v>
                </c:pt>
                <c:pt idx="102">
                  <c:v>17.922338165314052</c:v>
                </c:pt>
                <c:pt idx="103">
                  <c:v>18.072338165314051</c:v>
                </c:pt>
                <c:pt idx="104">
                  <c:v>18.222338165314053</c:v>
                </c:pt>
                <c:pt idx="105">
                  <c:v>18.372338165314051</c:v>
                </c:pt>
                <c:pt idx="106">
                  <c:v>18.52233816531405</c:v>
                </c:pt>
                <c:pt idx="107">
                  <c:v>18.672338165314049</c:v>
                </c:pt>
                <c:pt idx="108">
                  <c:v>18.822338165314047</c:v>
                </c:pt>
                <c:pt idx="109">
                  <c:v>18.972338165314049</c:v>
                </c:pt>
                <c:pt idx="110">
                  <c:v>19.122338165314048</c:v>
                </c:pt>
                <c:pt idx="111">
                  <c:v>19.272338165314046</c:v>
                </c:pt>
                <c:pt idx="112">
                  <c:v>19.422338165314049</c:v>
                </c:pt>
                <c:pt idx="113">
                  <c:v>19.572338165314047</c:v>
                </c:pt>
                <c:pt idx="114">
                  <c:v>19.722338165314046</c:v>
                </c:pt>
                <c:pt idx="115">
                  <c:v>19.872338165314044</c:v>
                </c:pt>
                <c:pt idx="116">
                  <c:v>20.022338165314043</c:v>
                </c:pt>
                <c:pt idx="117">
                  <c:v>20.172338165314045</c:v>
                </c:pt>
                <c:pt idx="118">
                  <c:v>20.322338165314044</c:v>
                </c:pt>
                <c:pt idx="119">
                  <c:v>20.472338165314042</c:v>
                </c:pt>
                <c:pt idx="120">
                  <c:v>20.622338165314044</c:v>
                </c:pt>
                <c:pt idx="121">
                  <c:v>20.772338165314043</c:v>
                </c:pt>
                <c:pt idx="122">
                  <c:v>20.922338165314041</c:v>
                </c:pt>
                <c:pt idx="123">
                  <c:v>21.07233816531404</c:v>
                </c:pt>
                <c:pt idx="124">
                  <c:v>21.222338165314039</c:v>
                </c:pt>
                <c:pt idx="125">
                  <c:v>21.372338165314041</c:v>
                </c:pt>
                <c:pt idx="126">
                  <c:v>21.522338165314039</c:v>
                </c:pt>
                <c:pt idx="127">
                  <c:v>21.672338165314038</c:v>
                </c:pt>
                <c:pt idx="128">
                  <c:v>21.82233816531404</c:v>
                </c:pt>
                <c:pt idx="129">
                  <c:v>21.972338165314039</c:v>
                </c:pt>
                <c:pt idx="130">
                  <c:v>22.122338165314037</c:v>
                </c:pt>
                <c:pt idx="131">
                  <c:v>22.272338165314036</c:v>
                </c:pt>
                <c:pt idx="132">
                  <c:v>22.422338165314034</c:v>
                </c:pt>
                <c:pt idx="133">
                  <c:v>22.572338165314036</c:v>
                </c:pt>
                <c:pt idx="134">
                  <c:v>22.722338165314035</c:v>
                </c:pt>
                <c:pt idx="135">
                  <c:v>22.872338165314034</c:v>
                </c:pt>
                <c:pt idx="136">
                  <c:v>23.022338165314036</c:v>
                </c:pt>
                <c:pt idx="137">
                  <c:v>23.172338165314034</c:v>
                </c:pt>
                <c:pt idx="138">
                  <c:v>23.322338165314033</c:v>
                </c:pt>
                <c:pt idx="139">
                  <c:v>23.472338165314031</c:v>
                </c:pt>
                <c:pt idx="140">
                  <c:v>23.62233816531403</c:v>
                </c:pt>
                <c:pt idx="141">
                  <c:v>23.772338165314032</c:v>
                </c:pt>
                <c:pt idx="142">
                  <c:v>23.922338165314031</c:v>
                </c:pt>
                <c:pt idx="143">
                  <c:v>24.072338165314029</c:v>
                </c:pt>
                <c:pt idx="144">
                  <c:v>24.222338165314031</c:v>
                </c:pt>
                <c:pt idx="145">
                  <c:v>24.37233816531403</c:v>
                </c:pt>
                <c:pt idx="146">
                  <c:v>24.522338165314029</c:v>
                </c:pt>
                <c:pt idx="147">
                  <c:v>24.672338165314027</c:v>
                </c:pt>
                <c:pt idx="148">
                  <c:v>24.822338165314026</c:v>
                </c:pt>
                <c:pt idx="149">
                  <c:v>24.972338165314028</c:v>
                </c:pt>
                <c:pt idx="150">
                  <c:v>25.122338165314027</c:v>
                </c:pt>
                <c:pt idx="151">
                  <c:v>25.272338165314025</c:v>
                </c:pt>
                <c:pt idx="152">
                  <c:v>25.422338165314027</c:v>
                </c:pt>
                <c:pt idx="153">
                  <c:v>25.572338165314026</c:v>
                </c:pt>
                <c:pt idx="154">
                  <c:v>25.722338165314024</c:v>
                </c:pt>
                <c:pt idx="155">
                  <c:v>25.872338165314023</c:v>
                </c:pt>
                <c:pt idx="156">
                  <c:v>26.022338165314022</c:v>
                </c:pt>
                <c:pt idx="157">
                  <c:v>26.172338165314024</c:v>
                </c:pt>
                <c:pt idx="158">
                  <c:v>26.322338165314022</c:v>
                </c:pt>
                <c:pt idx="159">
                  <c:v>26.472338165314021</c:v>
                </c:pt>
                <c:pt idx="160">
                  <c:v>26.622338165314023</c:v>
                </c:pt>
                <c:pt idx="161">
                  <c:v>26.772338165314022</c:v>
                </c:pt>
                <c:pt idx="162">
                  <c:v>26.922338165314027</c:v>
                </c:pt>
                <c:pt idx="163">
                  <c:v>27.072338165314026</c:v>
                </c:pt>
                <c:pt idx="164">
                  <c:v>27.222338165314031</c:v>
                </c:pt>
                <c:pt idx="165">
                  <c:v>27.37233816531403</c:v>
                </c:pt>
                <c:pt idx="166">
                  <c:v>27.522338165314036</c:v>
                </c:pt>
                <c:pt idx="167">
                  <c:v>27.672338165314034</c:v>
                </c:pt>
                <c:pt idx="168">
                  <c:v>27.82233816531404</c:v>
                </c:pt>
                <c:pt idx="169">
                  <c:v>27.972338165314039</c:v>
                </c:pt>
                <c:pt idx="170">
                  <c:v>28.122338165314044</c:v>
                </c:pt>
                <c:pt idx="171">
                  <c:v>28.272338165314043</c:v>
                </c:pt>
                <c:pt idx="172">
                  <c:v>28.422338165314049</c:v>
                </c:pt>
                <c:pt idx="173">
                  <c:v>28.572338165314047</c:v>
                </c:pt>
                <c:pt idx="174">
                  <c:v>28.722338165314053</c:v>
                </c:pt>
                <c:pt idx="175">
                  <c:v>28.872338165314051</c:v>
                </c:pt>
                <c:pt idx="176">
                  <c:v>29.022338165314057</c:v>
                </c:pt>
                <c:pt idx="177">
                  <c:v>29.172338165314056</c:v>
                </c:pt>
                <c:pt idx="178">
                  <c:v>29.322338165314061</c:v>
                </c:pt>
                <c:pt idx="179">
                  <c:v>29.47233816531406</c:v>
                </c:pt>
                <c:pt idx="180">
                  <c:v>29.622338165314066</c:v>
                </c:pt>
                <c:pt idx="181">
                  <c:v>29.772338165314064</c:v>
                </c:pt>
                <c:pt idx="182">
                  <c:v>29.92233816531407</c:v>
                </c:pt>
                <c:pt idx="183">
                  <c:v>30.072338165314068</c:v>
                </c:pt>
                <c:pt idx="184">
                  <c:v>30.222338165314074</c:v>
                </c:pt>
                <c:pt idx="185">
                  <c:v>30.372338165314073</c:v>
                </c:pt>
                <c:pt idx="186">
                  <c:v>30.522338165314078</c:v>
                </c:pt>
                <c:pt idx="187">
                  <c:v>30.672338165314077</c:v>
                </c:pt>
                <c:pt idx="188">
                  <c:v>30.822338165314083</c:v>
                </c:pt>
                <c:pt idx="189">
                  <c:v>30.972338165314081</c:v>
                </c:pt>
                <c:pt idx="190">
                  <c:v>31.122338165314087</c:v>
                </c:pt>
                <c:pt idx="191">
                  <c:v>31.272338165314086</c:v>
                </c:pt>
                <c:pt idx="192">
                  <c:v>31.422338165314091</c:v>
                </c:pt>
                <c:pt idx="193">
                  <c:v>31.57233816531409</c:v>
                </c:pt>
                <c:pt idx="194">
                  <c:v>31.722338165314095</c:v>
                </c:pt>
                <c:pt idx="195">
                  <c:v>31.872338165314094</c:v>
                </c:pt>
                <c:pt idx="196">
                  <c:v>32.022338165314103</c:v>
                </c:pt>
                <c:pt idx="197">
                  <c:v>32.172338165314102</c:v>
                </c:pt>
                <c:pt idx="198">
                  <c:v>32.322338165314108</c:v>
                </c:pt>
                <c:pt idx="199">
                  <c:v>32.472338165314106</c:v>
                </c:pt>
                <c:pt idx="200">
                  <c:v>32.622338165314112</c:v>
                </c:pt>
                <c:pt idx="201">
                  <c:v>32.77233816531411</c:v>
                </c:pt>
                <c:pt idx="202">
                  <c:v>32.922338165314116</c:v>
                </c:pt>
                <c:pt idx="203">
                  <c:v>33.072338165314115</c:v>
                </c:pt>
                <c:pt idx="204">
                  <c:v>33.22233816531412</c:v>
                </c:pt>
                <c:pt idx="205">
                  <c:v>33.372338165314119</c:v>
                </c:pt>
                <c:pt idx="206">
                  <c:v>33.522338165314125</c:v>
                </c:pt>
                <c:pt idx="207">
                  <c:v>33.672338165314123</c:v>
                </c:pt>
                <c:pt idx="208">
                  <c:v>33.822338165314129</c:v>
                </c:pt>
                <c:pt idx="209">
                  <c:v>33.972338165314127</c:v>
                </c:pt>
                <c:pt idx="210">
                  <c:v>34.122338165314133</c:v>
                </c:pt>
                <c:pt idx="211">
                  <c:v>34.272338165314132</c:v>
                </c:pt>
                <c:pt idx="212">
                  <c:v>34.422338165314137</c:v>
                </c:pt>
                <c:pt idx="213">
                  <c:v>34.572338165314136</c:v>
                </c:pt>
                <c:pt idx="214">
                  <c:v>34.722338165314142</c:v>
                </c:pt>
                <c:pt idx="215">
                  <c:v>34.87233816531414</c:v>
                </c:pt>
                <c:pt idx="216">
                  <c:v>35.022338165314146</c:v>
                </c:pt>
                <c:pt idx="217">
                  <c:v>35.172338165314144</c:v>
                </c:pt>
                <c:pt idx="218">
                  <c:v>35.32233816531415</c:v>
                </c:pt>
                <c:pt idx="219">
                  <c:v>35.472338165314149</c:v>
                </c:pt>
                <c:pt idx="220">
                  <c:v>35.622338165314154</c:v>
                </c:pt>
                <c:pt idx="221">
                  <c:v>35.772338165314153</c:v>
                </c:pt>
                <c:pt idx="222">
                  <c:v>35.922338165314159</c:v>
                </c:pt>
                <c:pt idx="223">
                  <c:v>36.072338165314157</c:v>
                </c:pt>
                <c:pt idx="224">
                  <c:v>36.222338165314163</c:v>
                </c:pt>
                <c:pt idx="225">
                  <c:v>36.372338165314162</c:v>
                </c:pt>
                <c:pt idx="226">
                  <c:v>36.522338165314167</c:v>
                </c:pt>
                <c:pt idx="227">
                  <c:v>36.672338165314166</c:v>
                </c:pt>
                <c:pt idx="228">
                  <c:v>36.822338165314171</c:v>
                </c:pt>
                <c:pt idx="229">
                  <c:v>36.97233816531417</c:v>
                </c:pt>
                <c:pt idx="230">
                  <c:v>37.122338165314176</c:v>
                </c:pt>
                <c:pt idx="231">
                  <c:v>37.272338165314174</c:v>
                </c:pt>
                <c:pt idx="232">
                  <c:v>37.42233816531418</c:v>
                </c:pt>
                <c:pt idx="233">
                  <c:v>37.572338165314179</c:v>
                </c:pt>
                <c:pt idx="234">
                  <c:v>37.722338165314184</c:v>
                </c:pt>
                <c:pt idx="235">
                  <c:v>37.872338165314183</c:v>
                </c:pt>
                <c:pt idx="236">
                  <c:v>38.022338165314189</c:v>
                </c:pt>
                <c:pt idx="237">
                  <c:v>38.172338165314187</c:v>
                </c:pt>
                <c:pt idx="238">
                  <c:v>38.322338165314193</c:v>
                </c:pt>
                <c:pt idx="239">
                  <c:v>38.472338165314191</c:v>
                </c:pt>
                <c:pt idx="240">
                  <c:v>38.622338165314197</c:v>
                </c:pt>
                <c:pt idx="241">
                  <c:v>38.772338165314196</c:v>
                </c:pt>
                <c:pt idx="242">
                  <c:v>38.922338165314201</c:v>
                </c:pt>
                <c:pt idx="243">
                  <c:v>39.0723381653142</c:v>
                </c:pt>
                <c:pt idx="244">
                  <c:v>39.222338165314206</c:v>
                </c:pt>
                <c:pt idx="245">
                  <c:v>39.372338165314204</c:v>
                </c:pt>
                <c:pt idx="246">
                  <c:v>39.52233816531421</c:v>
                </c:pt>
                <c:pt idx="247">
                  <c:v>39.672338165314208</c:v>
                </c:pt>
                <c:pt idx="248">
                  <c:v>39.822338165314214</c:v>
                </c:pt>
                <c:pt idx="249">
                  <c:v>39.972338165314213</c:v>
                </c:pt>
                <c:pt idx="250">
                  <c:v>40.122338165314218</c:v>
                </c:pt>
                <c:pt idx="251">
                  <c:v>40.272338165314217</c:v>
                </c:pt>
                <c:pt idx="252">
                  <c:v>40.422338165314223</c:v>
                </c:pt>
                <c:pt idx="253">
                  <c:v>40.572338165314221</c:v>
                </c:pt>
                <c:pt idx="254">
                  <c:v>40.722338165314227</c:v>
                </c:pt>
                <c:pt idx="255">
                  <c:v>40.872338165314225</c:v>
                </c:pt>
                <c:pt idx="256">
                  <c:v>41.022338165314231</c:v>
                </c:pt>
                <c:pt idx="257">
                  <c:v>41.17233816531423</c:v>
                </c:pt>
                <c:pt idx="258">
                  <c:v>41.322338165314235</c:v>
                </c:pt>
                <c:pt idx="259">
                  <c:v>41.472338165314234</c:v>
                </c:pt>
                <c:pt idx="260">
                  <c:v>41.62233816531424</c:v>
                </c:pt>
                <c:pt idx="261">
                  <c:v>41.772338165314238</c:v>
                </c:pt>
                <c:pt idx="262">
                  <c:v>41.922338165314244</c:v>
                </c:pt>
                <c:pt idx="263">
                  <c:v>42.072338165314243</c:v>
                </c:pt>
                <c:pt idx="264">
                  <c:v>42.222338165314248</c:v>
                </c:pt>
                <c:pt idx="265">
                  <c:v>42.372338165314247</c:v>
                </c:pt>
                <c:pt idx="266">
                  <c:v>42.522338165314252</c:v>
                </c:pt>
                <c:pt idx="267">
                  <c:v>42.672338165314251</c:v>
                </c:pt>
                <c:pt idx="268">
                  <c:v>42.822338165314257</c:v>
                </c:pt>
                <c:pt idx="269">
                  <c:v>42.972338165314255</c:v>
                </c:pt>
                <c:pt idx="270">
                  <c:v>43.122338165314261</c:v>
                </c:pt>
                <c:pt idx="271">
                  <c:v>43.27233816531426</c:v>
                </c:pt>
                <c:pt idx="272">
                  <c:v>43.422338165314265</c:v>
                </c:pt>
                <c:pt idx="273">
                  <c:v>43.572338165314264</c:v>
                </c:pt>
                <c:pt idx="274">
                  <c:v>43.72233816531427</c:v>
                </c:pt>
                <c:pt idx="275">
                  <c:v>43.872338165314268</c:v>
                </c:pt>
                <c:pt idx="276">
                  <c:v>44.022338165314274</c:v>
                </c:pt>
                <c:pt idx="277">
                  <c:v>44.172338165314272</c:v>
                </c:pt>
                <c:pt idx="278">
                  <c:v>44.322338165314278</c:v>
                </c:pt>
                <c:pt idx="279">
                  <c:v>44.472338165314277</c:v>
                </c:pt>
                <c:pt idx="280">
                  <c:v>44.622338165314282</c:v>
                </c:pt>
                <c:pt idx="281">
                  <c:v>44.772338165314281</c:v>
                </c:pt>
                <c:pt idx="282">
                  <c:v>44.922338165314287</c:v>
                </c:pt>
                <c:pt idx="283">
                  <c:v>45.072338165314285</c:v>
                </c:pt>
                <c:pt idx="284">
                  <c:v>45.222338165314291</c:v>
                </c:pt>
                <c:pt idx="285">
                  <c:v>45.372338165314289</c:v>
                </c:pt>
                <c:pt idx="286">
                  <c:v>45.522338165314295</c:v>
                </c:pt>
                <c:pt idx="287">
                  <c:v>45.672338165314294</c:v>
                </c:pt>
                <c:pt idx="288">
                  <c:v>45.822338165314299</c:v>
                </c:pt>
                <c:pt idx="289">
                  <c:v>45.972338165314298</c:v>
                </c:pt>
                <c:pt idx="290">
                  <c:v>46.122338165314304</c:v>
                </c:pt>
                <c:pt idx="291">
                  <c:v>46.272338165314302</c:v>
                </c:pt>
                <c:pt idx="292">
                  <c:v>46.422338165314308</c:v>
                </c:pt>
                <c:pt idx="293">
                  <c:v>46.572338165314306</c:v>
                </c:pt>
              </c:numCache>
            </c:numRef>
          </c:xVal>
          <c:yVal>
            <c:numRef>
              <c:f>Model!$O$3:$O$296</c:f>
              <c:numCache>
                <c:formatCode>General</c:formatCode>
                <c:ptCount val="294"/>
                <c:pt idx="0">
                  <c:v>2.0835754793423944E-13</c:v>
                </c:pt>
                <c:pt idx="1">
                  <c:v>3.5135920621352532E-8</c:v>
                </c:pt>
                <c:pt idx="2">
                  <c:v>4.7983874121743322E-7</c:v>
                </c:pt>
                <c:pt idx="3">
                  <c:v>1.8383824340961154E-6</c:v>
                </c:pt>
                <c:pt idx="4">
                  <c:v>4.5697132133636897E-6</c:v>
                </c:pt>
                <c:pt idx="5">
                  <c:v>9.1083629108694703E-6</c:v>
                </c:pt>
                <c:pt idx="6">
                  <c:v>1.5872401336240526E-5</c:v>
                </c:pt>
                <c:pt idx="7">
                  <c:v>2.5267532640919161E-5</c:v>
                </c:pt>
                <c:pt idx="8">
                  <c:v>3.7689594400567264E-5</c:v>
                </c:pt>
                <c:pt idx="9">
                  <c:v>5.3526234297879054E-5</c:v>
                </c:pt>
                <c:pt idx="10">
                  <c:v>7.3158106226740762E-5</c:v>
                </c:pt>
                <c:pt idx="11">
                  <c:v>9.695976043131368E-5</c:v>
                </c:pt>
                <c:pt idx="12">
                  <c:v>1.2530032614700647E-4</c:v>
                </c:pt>
                <c:pt idx="13">
                  <c:v>1.5854404640369764E-4</c:v>
                </c:pt>
                <c:pt idx="14">
                  <c:v>1.9705070317000288E-4</c:v>
                </c:pt>
                <c:pt idx="15">
                  <c:v>2.411759583436216E-4</c:v>
                </c:pt>
                <c:pt idx="16">
                  <c:v>2.9127162822576211E-4</c:v>
                </c:pt>
                <c:pt idx="17">
                  <c:v>3.4768590402722713E-4</c:v>
                </c:pt>
                <c:pt idx="18">
                  <c:v>4.1076352754399983E-4</c:v>
                </c:pt>
                <c:pt idx="19">
                  <c:v>4.8084592878836938E-4</c:v>
                </c:pt>
                <c:pt idx="20">
                  <c:v>5.5827133069840556E-4</c:v>
                </c:pt>
                <c:pt idx="21">
                  <c:v>6.4337482484662779E-4</c:v>
                </c:pt>
                <c:pt idx="22">
                  <c:v>7.3648842118363451E-4</c:v>
                </c:pt>
                <c:pt idx="23">
                  <c:v>8.3794107418997505E-4</c:v>
                </c:pt>
                <c:pt idx="24">
                  <c:v>9.4805868730656192E-4</c:v>
                </c:pt>
                <c:pt idx="25">
                  <c:v>1.0671640971272856E-3</c:v>
                </c:pt>
                <c:pt idx="26">
                  <c:v>1.1955770385371251E-3</c:v>
                </c:pt>
                <c:pt idx="27">
                  <c:v>1.3336140917436009E-3</c:v>
                </c:pt>
                <c:pt idx="28">
                  <c:v>1.4815886119635129E-3</c:v>
                </c:pt>
                <c:pt idx="29">
                  <c:v>1.6398106423793036E-3</c:v>
                </c:pt>
                <c:pt idx="30">
                  <c:v>1.8085868108617619E-3</c:v>
                </c:pt>
                <c:pt idx="31">
                  <c:v>1.9882202108618915E-3</c:v>
                </c:pt>
                <c:pt idx="32">
                  <c:v>2.1790102667999193E-3</c:v>
                </c:pt>
                <c:pt idx="33">
                  <c:v>2.3812525842199696E-3</c:v>
                </c:pt>
                <c:pt idx="34">
                  <c:v>2.5952387849320904E-3</c:v>
                </c:pt>
                <c:pt idx="35">
                  <c:v>2.8212563273270052E-3</c:v>
                </c:pt>
                <c:pt idx="36">
                  <c:v>3.0595883120213404E-3</c:v>
                </c:pt>
                <c:pt idx="37">
                  <c:v>3.310513272970972E-3</c:v>
                </c:pt>
                <c:pt idx="38">
                  <c:v>3.5743049541763251E-3</c:v>
                </c:pt>
                <c:pt idx="39">
                  <c:v>3.8512320720952621E-3</c:v>
                </c:pt>
                <c:pt idx="40">
                  <c:v>4.1415580638757641E-3</c:v>
                </c:pt>
                <c:pt idx="41">
                  <c:v>4.445540821521563E-3</c:v>
                </c:pt>
                <c:pt idx="42">
                  <c:v>4.7634324121086404E-3</c:v>
                </c:pt>
                <c:pt idx="43">
                  <c:v>5.0954787841788127E-3</c:v>
                </c:pt>
                <c:pt idx="44">
                  <c:v>5.4419194604481084E-3</c:v>
                </c:pt>
                <c:pt idx="45">
                  <c:v>5.8029872169821344E-3</c:v>
                </c:pt>
                <c:pt idx="46">
                  <c:v>6.1789077490078705E-3</c:v>
                </c:pt>
                <c:pt idx="47">
                  <c:v>6.5698993235511829E-3</c:v>
                </c:pt>
                <c:pt idx="48">
                  <c:v>6.226172419111658E-3</c:v>
                </c:pt>
                <c:pt idx="49">
                  <c:v>5.4761724191116565E-3</c:v>
                </c:pt>
                <c:pt idx="50">
                  <c:v>4.7261724191116541E-3</c:v>
                </c:pt>
                <c:pt idx="51">
                  <c:v>3.9761724191116525E-3</c:v>
                </c:pt>
                <c:pt idx="52">
                  <c:v>3.2261724191116506E-3</c:v>
                </c:pt>
                <c:pt idx="53">
                  <c:v>2.4761724191116486E-3</c:v>
                </c:pt>
                <c:pt idx="54">
                  <c:v>1.7261724191116471E-3</c:v>
                </c:pt>
                <c:pt idx="55">
                  <c:v>9.7617241911164554E-4</c:v>
                </c:pt>
                <c:pt idx="56">
                  <c:v>2.2617241911164314E-4</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numCache>
            </c:numRef>
          </c:yVal>
          <c:smooth val="1"/>
        </c:ser>
        <c:dLbls/>
        <c:axId val="72155904"/>
        <c:axId val="72157824"/>
      </c:scatterChart>
      <c:valAx>
        <c:axId val="72155904"/>
        <c:scaling>
          <c:orientation val="minMax"/>
          <c:max val="45"/>
          <c:min val="0"/>
        </c:scaling>
        <c:axPos val="b"/>
        <c:title>
          <c:tx>
            <c:rich>
              <a:bodyPr/>
              <a:lstStyle/>
              <a:p>
                <a:pPr>
                  <a:defRPr/>
                </a:pPr>
                <a:r>
                  <a:rPr lang="en-US"/>
                  <a:t>Minutes</a:t>
                </a:r>
              </a:p>
            </c:rich>
          </c:tx>
        </c:title>
        <c:numFmt formatCode="General" sourceLinked="1"/>
        <c:majorTickMark val="none"/>
        <c:tickLblPos val="nextTo"/>
        <c:crossAx val="72157824"/>
        <c:crosses val="autoZero"/>
        <c:crossBetween val="midCat"/>
      </c:valAx>
      <c:valAx>
        <c:axId val="72157824"/>
        <c:scaling>
          <c:orientation val="minMax"/>
          <c:min val="0"/>
        </c:scaling>
        <c:axPos val="l"/>
        <c:majorGridlines/>
        <c:numFmt formatCode="General" sourceLinked="1"/>
        <c:majorTickMark val="none"/>
        <c:tickLblPos val="nextTo"/>
        <c:crossAx val="72155904"/>
        <c:crosses val="autoZero"/>
        <c:crossBetween val="midCat"/>
      </c:valAx>
    </c:plotArea>
    <c:legend>
      <c:legendPos val="r"/>
      <c:layout>
        <c:manualLayout>
          <c:xMode val="edge"/>
          <c:yMode val="edge"/>
          <c:x val="0.62242095699576028"/>
          <c:y val="0.11245617501932373"/>
          <c:w val="0.3418379418936579"/>
          <c:h val="0.15333740109054644"/>
        </c:manualLayout>
      </c:layout>
      <c:spPr>
        <a:solidFill>
          <a:sysClr val="window" lastClr="FFFFFF"/>
        </a:solidFill>
      </c:spPr>
    </c:legend>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Total Loss Due to Fire</a:t>
            </a:r>
          </a:p>
        </c:rich>
      </c:tx>
    </c:title>
    <c:plotArea>
      <c:layout>
        <c:manualLayout>
          <c:layoutTarget val="inner"/>
          <c:xMode val="edge"/>
          <c:yMode val="edge"/>
          <c:x val="9.419940113119675E-2"/>
          <c:y val="0.19480351414406533"/>
          <c:w val="0.87462459798159142"/>
          <c:h val="0.59104512977544355"/>
        </c:manualLayout>
      </c:layout>
      <c:scatterChart>
        <c:scatterStyle val="smoothMarker"/>
        <c:ser>
          <c:idx val="0"/>
          <c:order val="0"/>
          <c:tx>
            <c:v>Unmitigated Total Loss</c:v>
          </c:tx>
          <c:marker>
            <c:symbol val="none"/>
          </c:marker>
          <c:xVal>
            <c:numRef>
              <c:f>Model!$S$3:$S$296</c:f>
              <c:numCache>
                <c:formatCode>General</c:formatCode>
                <c:ptCount val="294"/>
                <c:pt idx="0">
                  <c:v>2.6733381653140831</c:v>
                </c:pt>
                <c:pt idx="1">
                  <c:v>2.7723381653140828</c:v>
                </c:pt>
                <c:pt idx="2">
                  <c:v>2.9223381653140832</c:v>
                </c:pt>
                <c:pt idx="3">
                  <c:v>3.0723381653140831</c:v>
                </c:pt>
                <c:pt idx="4">
                  <c:v>3.222338165314083</c:v>
                </c:pt>
                <c:pt idx="5">
                  <c:v>3.3723381653140829</c:v>
                </c:pt>
                <c:pt idx="6">
                  <c:v>3.5223381653140828</c:v>
                </c:pt>
                <c:pt idx="7">
                  <c:v>3.6723381653140832</c:v>
                </c:pt>
                <c:pt idx="8">
                  <c:v>3.8223381653140827</c:v>
                </c:pt>
                <c:pt idx="9">
                  <c:v>3.972338165314083</c:v>
                </c:pt>
                <c:pt idx="10">
                  <c:v>4.1223381653140834</c:v>
                </c:pt>
                <c:pt idx="11">
                  <c:v>4.2723381653140828</c:v>
                </c:pt>
                <c:pt idx="12">
                  <c:v>4.4223381653140832</c:v>
                </c:pt>
                <c:pt idx="13">
                  <c:v>4.5723381653140827</c:v>
                </c:pt>
                <c:pt idx="14">
                  <c:v>4.722338165314083</c:v>
                </c:pt>
                <c:pt idx="15">
                  <c:v>4.8723381653140834</c:v>
                </c:pt>
                <c:pt idx="16">
                  <c:v>5.0223381653140837</c:v>
                </c:pt>
                <c:pt idx="17">
                  <c:v>5.1723381653140841</c:v>
                </c:pt>
                <c:pt idx="18">
                  <c:v>5.3223381653140844</c:v>
                </c:pt>
                <c:pt idx="19">
                  <c:v>5.4723381653140839</c:v>
                </c:pt>
                <c:pt idx="20">
                  <c:v>5.6223381653140843</c:v>
                </c:pt>
                <c:pt idx="21">
                  <c:v>5.7723381653140837</c:v>
                </c:pt>
                <c:pt idx="22">
                  <c:v>5.9223381653140841</c:v>
                </c:pt>
                <c:pt idx="23">
                  <c:v>6.0723381653140844</c:v>
                </c:pt>
                <c:pt idx="24">
                  <c:v>6.2223381653140848</c:v>
                </c:pt>
                <c:pt idx="25">
                  <c:v>6.3723381653140851</c:v>
                </c:pt>
                <c:pt idx="26">
                  <c:v>6.5223381653140846</c:v>
                </c:pt>
                <c:pt idx="27">
                  <c:v>6.6723381653140841</c:v>
                </c:pt>
                <c:pt idx="28">
                  <c:v>6.8223381653140844</c:v>
                </c:pt>
                <c:pt idx="29">
                  <c:v>6.9723381653140848</c:v>
                </c:pt>
                <c:pt idx="30">
                  <c:v>7.1223381653140851</c:v>
                </c:pt>
                <c:pt idx="31">
                  <c:v>7.2723381653140855</c:v>
                </c:pt>
                <c:pt idx="32">
                  <c:v>7.4223381653140859</c:v>
                </c:pt>
                <c:pt idx="33">
                  <c:v>7.5723381653140862</c:v>
                </c:pt>
                <c:pt idx="34">
                  <c:v>7.7223381653140866</c:v>
                </c:pt>
                <c:pt idx="35">
                  <c:v>7.8723381653140851</c:v>
                </c:pt>
                <c:pt idx="36">
                  <c:v>8.0223381653140855</c:v>
                </c:pt>
                <c:pt idx="37">
                  <c:v>8.1723381653140859</c:v>
                </c:pt>
                <c:pt idx="38">
                  <c:v>8.3223381653140862</c:v>
                </c:pt>
                <c:pt idx="39">
                  <c:v>8.4723381653140866</c:v>
                </c:pt>
                <c:pt idx="40">
                  <c:v>8.6223381653140869</c:v>
                </c:pt>
                <c:pt idx="41">
                  <c:v>8.7723381653140855</c:v>
                </c:pt>
                <c:pt idx="42">
                  <c:v>8.9223381653140859</c:v>
                </c:pt>
                <c:pt idx="43">
                  <c:v>9.0723381653140844</c:v>
                </c:pt>
                <c:pt idx="44">
                  <c:v>9.2223381653140848</c:v>
                </c:pt>
                <c:pt idx="45">
                  <c:v>9.3723381653140834</c:v>
                </c:pt>
                <c:pt idx="46">
                  <c:v>9.5223381653140837</c:v>
                </c:pt>
                <c:pt idx="47">
                  <c:v>9.6723381653140823</c:v>
                </c:pt>
                <c:pt idx="48">
                  <c:v>9.8223381653140827</c:v>
                </c:pt>
                <c:pt idx="49">
                  <c:v>9.9723381653140812</c:v>
                </c:pt>
                <c:pt idx="50">
                  <c:v>10.122338165314082</c:v>
                </c:pt>
                <c:pt idx="51">
                  <c:v>10.27233816531408</c:v>
                </c:pt>
                <c:pt idx="52">
                  <c:v>10.422338165314081</c:v>
                </c:pt>
                <c:pt idx="53">
                  <c:v>10.572338165314079</c:v>
                </c:pt>
                <c:pt idx="54">
                  <c:v>10.722338165314079</c:v>
                </c:pt>
                <c:pt idx="55">
                  <c:v>10.872338165314078</c:v>
                </c:pt>
                <c:pt idx="56">
                  <c:v>11.022338165314078</c:v>
                </c:pt>
                <c:pt idx="57">
                  <c:v>11.172338165314079</c:v>
                </c:pt>
                <c:pt idx="58">
                  <c:v>11.322338165314077</c:v>
                </c:pt>
                <c:pt idx="59">
                  <c:v>11.472338165314076</c:v>
                </c:pt>
                <c:pt idx="60">
                  <c:v>11.622338165314076</c:v>
                </c:pt>
                <c:pt idx="61">
                  <c:v>11.772338165314077</c:v>
                </c:pt>
                <c:pt idx="62">
                  <c:v>11.922338165314075</c:v>
                </c:pt>
                <c:pt idx="63">
                  <c:v>12.072338165314074</c:v>
                </c:pt>
                <c:pt idx="64">
                  <c:v>12.222338165314074</c:v>
                </c:pt>
                <c:pt idx="65">
                  <c:v>12.372338165314074</c:v>
                </c:pt>
                <c:pt idx="66">
                  <c:v>12.522338165314073</c:v>
                </c:pt>
                <c:pt idx="67">
                  <c:v>12.672338165314072</c:v>
                </c:pt>
                <c:pt idx="68">
                  <c:v>12.822338165314072</c:v>
                </c:pt>
                <c:pt idx="69">
                  <c:v>12.972338165314072</c:v>
                </c:pt>
                <c:pt idx="70">
                  <c:v>13.122338165314071</c:v>
                </c:pt>
                <c:pt idx="71">
                  <c:v>13.27233816531407</c:v>
                </c:pt>
                <c:pt idx="72">
                  <c:v>13.42233816531407</c:v>
                </c:pt>
                <c:pt idx="73">
                  <c:v>13.57233816531407</c:v>
                </c:pt>
                <c:pt idx="74">
                  <c:v>13.722338165314069</c:v>
                </c:pt>
                <c:pt idx="75">
                  <c:v>13.872338165314067</c:v>
                </c:pt>
                <c:pt idx="76">
                  <c:v>14.022338165314068</c:v>
                </c:pt>
                <c:pt idx="77">
                  <c:v>14.172338165314068</c:v>
                </c:pt>
                <c:pt idx="78">
                  <c:v>14.322338165314067</c:v>
                </c:pt>
                <c:pt idx="79">
                  <c:v>14.472338165314065</c:v>
                </c:pt>
                <c:pt idx="80">
                  <c:v>14.622338165314066</c:v>
                </c:pt>
                <c:pt idx="81">
                  <c:v>14.772338165314066</c:v>
                </c:pt>
                <c:pt idx="82">
                  <c:v>14.922338165314065</c:v>
                </c:pt>
                <c:pt idx="83">
                  <c:v>15.072338165314063</c:v>
                </c:pt>
                <c:pt idx="84">
                  <c:v>15.222338165314063</c:v>
                </c:pt>
                <c:pt idx="85">
                  <c:v>15.372338165314064</c:v>
                </c:pt>
                <c:pt idx="86">
                  <c:v>15.522338165314062</c:v>
                </c:pt>
                <c:pt idx="87">
                  <c:v>15.672338165314061</c:v>
                </c:pt>
                <c:pt idx="88">
                  <c:v>15.822338165314061</c:v>
                </c:pt>
                <c:pt idx="89">
                  <c:v>15.972338165314062</c:v>
                </c:pt>
                <c:pt idx="90">
                  <c:v>16.122338165314059</c:v>
                </c:pt>
                <c:pt idx="91">
                  <c:v>16.272338165314057</c:v>
                </c:pt>
                <c:pt idx="92">
                  <c:v>16.422338165314059</c:v>
                </c:pt>
                <c:pt idx="93">
                  <c:v>16.572338165314058</c:v>
                </c:pt>
                <c:pt idx="94">
                  <c:v>16.722338165314056</c:v>
                </c:pt>
                <c:pt idx="95">
                  <c:v>16.872338165314055</c:v>
                </c:pt>
                <c:pt idx="96">
                  <c:v>17.022338165314057</c:v>
                </c:pt>
                <c:pt idx="97">
                  <c:v>17.172338165314056</c:v>
                </c:pt>
                <c:pt idx="98">
                  <c:v>17.322338165314054</c:v>
                </c:pt>
                <c:pt idx="99">
                  <c:v>17.472338165314053</c:v>
                </c:pt>
                <c:pt idx="100">
                  <c:v>17.622338165314055</c:v>
                </c:pt>
                <c:pt idx="101">
                  <c:v>17.772338165314054</c:v>
                </c:pt>
                <c:pt idx="102">
                  <c:v>17.922338165314052</c:v>
                </c:pt>
                <c:pt idx="103">
                  <c:v>18.072338165314051</c:v>
                </c:pt>
                <c:pt idx="104">
                  <c:v>18.222338165314053</c:v>
                </c:pt>
                <c:pt idx="105">
                  <c:v>18.372338165314051</c:v>
                </c:pt>
                <c:pt idx="106">
                  <c:v>18.52233816531405</c:v>
                </c:pt>
                <c:pt idx="107">
                  <c:v>18.672338165314049</c:v>
                </c:pt>
                <c:pt idx="108">
                  <c:v>18.822338165314047</c:v>
                </c:pt>
                <c:pt idx="109">
                  <c:v>18.972338165314049</c:v>
                </c:pt>
                <c:pt idx="110">
                  <c:v>19.122338165314048</c:v>
                </c:pt>
                <c:pt idx="111">
                  <c:v>19.272338165314046</c:v>
                </c:pt>
                <c:pt idx="112">
                  <c:v>19.422338165314049</c:v>
                </c:pt>
                <c:pt idx="113">
                  <c:v>19.572338165314047</c:v>
                </c:pt>
                <c:pt idx="114">
                  <c:v>19.722338165314046</c:v>
                </c:pt>
                <c:pt idx="115">
                  <c:v>19.872338165314044</c:v>
                </c:pt>
                <c:pt idx="116">
                  <c:v>20.022338165314043</c:v>
                </c:pt>
                <c:pt idx="117">
                  <c:v>20.172338165314045</c:v>
                </c:pt>
                <c:pt idx="118">
                  <c:v>20.322338165314044</c:v>
                </c:pt>
                <c:pt idx="119">
                  <c:v>20.472338165314042</c:v>
                </c:pt>
                <c:pt idx="120">
                  <c:v>20.622338165314044</c:v>
                </c:pt>
                <c:pt idx="121">
                  <c:v>20.772338165314043</c:v>
                </c:pt>
                <c:pt idx="122">
                  <c:v>20.922338165314041</c:v>
                </c:pt>
                <c:pt idx="123">
                  <c:v>21.07233816531404</c:v>
                </c:pt>
                <c:pt idx="124">
                  <c:v>21.222338165314039</c:v>
                </c:pt>
                <c:pt idx="125">
                  <c:v>21.372338165314041</c:v>
                </c:pt>
                <c:pt idx="126">
                  <c:v>21.522338165314039</c:v>
                </c:pt>
                <c:pt idx="127">
                  <c:v>21.672338165314038</c:v>
                </c:pt>
                <c:pt idx="128">
                  <c:v>21.82233816531404</c:v>
                </c:pt>
                <c:pt idx="129">
                  <c:v>21.972338165314039</c:v>
                </c:pt>
                <c:pt idx="130">
                  <c:v>22.122338165314037</c:v>
                </c:pt>
                <c:pt idx="131">
                  <c:v>22.272338165314036</c:v>
                </c:pt>
                <c:pt idx="132">
                  <c:v>22.422338165314034</c:v>
                </c:pt>
                <c:pt idx="133">
                  <c:v>22.572338165314036</c:v>
                </c:pt>
                <c:pt idx="134">
                  <c:v>22.722338165314035</c:v>
                </c:pt>
                <c:pt idx="135">
                  <c:v>22.872338165314034</c:v>
                </c:pt>
                <c:pt idx="136">
                  <c:v>23.022338165314036</c:v>
                </c:pt>
                <c:pt idx="137">
                  <c:v>23.172338165314034</c:v>
                </c:pt>
                <c:pt idx="138">
                  <c:v>23.322338165314033</c:v>
                </c:pt>
                <c:pt idx="139">
                  <c:v>23.472338165314031</c:v>
                </c:pt>
                <c:pt idx="140">
                  <c:v>23.62233816531403</c:v>
                </c:pt>
                <c:pt idx="141">
                  <c:v>23.772338165314032</c:v>
                </c:pt>
                <c:pt idx="142">
                  <c:v>23.922338165314031</c:v>
                </c:pt>
                <c:pt idx="143">
                  <c:v>24.072338165314029</c:v>
                </c:pt>
                <c:pt idx="144">
                  <c:v>24.222338165314031</c:v>
                </c:pt>
                <c:pt idx="145">
                  <c:v>24.37233816531403</c:v>
                </c:pt>
                <c:pt idx="146">
                  <c:v>24.522338165314029</c:v>
                </c:pt>
                <c:pt idx="147">
                  <c:v>24.672338165314027</c:v>
                </c:pt>
                <c:pt idx="148">
                  <c:v>24.822338165314026</c:v>
                </c:pt>
                <c:pt idx="149">
                  <c:v>24.972338165314028</c:v>
                </c:pt>
                <c:pt idx="150">
                  <c:v>25.122338165314027</c:v>
                </c:pt>
                <c:pt idx="151">
                  <c:v>25.272338165314025</c:v>
                </c:pt>
                <c:pt idx="152">
                  <c:v>25.422338165314027</c:v>
                </c:pt>
                <c:pt idx="153">
                  <c:v>25.572338165314026</c:v>
                </c:pt>
                <c:pt idx="154">
                  <c:v>25.722338165314024</c:v>
                </c:pt>
                <c:pt idx="155">
                  <c:v>25.872338165314023</c:v>
                </c:pt>
                <c:pt idx="156">
                  <c:v>26.022338165314022</c:v>
                </c:pt>
                <c:pt idx="157">
                  <c:v>26.172338165314024</c:v>
                </c:pt>
                <c:pt idx="158">
                  <c:v>26.322338165314022</c:v>
                </c:pt>
                <c:pt idx="159">
                  <c:v>26.472338165314021</c:v>
                </c:pt>
                <c:pt idx="160">
                  <c:v>26.622338165314023</c:v>
                </c:pt>
                <c:pt idx="161">
                  <c:v>26.772338165314022</c:v>
                </c:pt>
                <c:pt idx="162">
                  <c:v>26.922338165314027</c:v>
                </c:pt>
                <c:pt idx="163">
                  <c:v>27.072338165314026</c:v>
                </c:pt>
                <c:pt idx="164">
                  <c:v>27.222338165314031</c:v>
                </c:pt>
                <c:pt idx="165">
                  <c:v>27.37233816531403</c:v>
                </c:pt>
                <c:pt idx="166">
                  <c:v>27.522338165314036</c:v>
                </c:pt>
                <c:pt idx="167">
                  <c:v>27.672338165314034</c:v>
                </c:pt>
                <c:pt idx="168">
                  <c:v>27.82233816531404</c:v>
                </c:pt>
                <c:pt idx="169">
                  <c:v>27.972338165314039</c:v>
                </c:pt>
                <c:pt idx="170">
                  <c:v>28.122338165314044</c:v>
                </c:pt>
                <c:pt idx="171">
                  <c:v>28.272338165314043</c:v>
                </c:pt>
                <c:pt idx="172">
                  <c:v>28.422338165314049</c:v>
                </c:pt>
                <c:pt idx="173">
                  <c:v>28.572338165314047</c:v>
                </c:pt>
                <c:pt idx="174">
                  <c:v>28.722338165314053</c:v>
                </c:pt>
                <c:pt idx="175">
                  <c:v>28.872338165314051</c:v>
                </c:pt>
                <c:pt idx="176">
                  <c:v>29.022338165314057</c:v>
                </c:pt>
                <c:pt idx="177">
                  <c:v>29.172338165314056</c:v>
                </c:pt>
                <c:pt idx="178">
                  <c:v>29.322338165314061</c:v>
                </c:pt>
                <c:pt idx="179">
                  <c:v>29.47233816531406</c:v>
                </c:pt>
                <c:pt idx="180">
                  <c:v>29.622338165314066</c:v>
                </c:pt>
                <c:pt idx="181">
                  <c:v>29.772338165314064</c:v>
                </c:pt>
                <c:pt idx="182">
                  <c:v>29.92233816531407</c:v>
                </c:pt>
                <c:pt idx="183">
                  <c:v>30.072338165314068</c:v>
                </c:pt>
                <c:pt idx="184">
                  <c:v>30.222338165314074</c:v>
                </c:pt>
                <c:pt idx="185">
                  <c:v>30.372338165314073</c:v>
                </c:pt>
                <c:pt idx="186">
                  <c:v>30.522338165314078</c:v>
                </c:pt>
                <c:pt idx="187">
                  <c:v>30.672338165314077</c:v>
                </c:pt>
                <c:pt idx="188">
                  <c:v>30.822338165314083</c:v>
                </c:pt>
                <c:pt idx="189">
                  <c:v>30.972338165314081</c:v>
                </c:pt>
                <c:pt idx="190">
                  <c:v>31.122338165314087</c:v>
                </c:pt>
                <c:pt idx="191">
                  <c:v>31.272338165314086</c:v>
                </c:pt>
                <c:pt idx="192">
                  <c:v>31.422338165314091</c:v>
                </c:pt>
                <c:pt idx="193">
                  <c:v>31.57233816531409</c:v>
                </c:pt>
                <c:pt idx="194">
                  <c:v>31.722338165314095</c:v>
                </c:pt>
                <c:pt idx="195">
                  <c:v>31.872338165314094</c:v>
                </c:pt>
                <c:pt idx="196">
                  <c:v>32.022338165314103</c:v>
                </c:pt>
                <c:pt idx="197">
                  <c:v>32.172338165314102</c:v>
                </c:pt>
                <c:pt idx="198">
                  <c:v>32.322338165314108</c:v>
                </c:pt>
                <c:pt idx="199">
                  <c:v>32.472338165314106</c:v>
                </c:pt>
                <c:pt idx="200">
                  <c:v>32.622338165314112</c:v>
                </c:pt>
                <c:pt idx="201">
                  <c:v>32.77233816531411</c:v>
                </c:pt>
                <c:pt idx="202">
                  <c:v>32.922338165314116</c:v>
                </c:pt>
                <c:pt idx="203">
                  <c:v>33.072338165314115</c:v>
                </c:pt>
                <c:pt idx="204">
                  <c:v>33.22233816531412</c:v>
                </c:pt>
                <c:pt idx="205">
                  <c:v>33.372338165314119</c:v>
                </c:pt>
                <c:pt idx="206">
                  <c:v>33.522338165314125</c:v>
                </c:pt>
                <c:pt idx="207">
                  <c:v>33.672338165314123</c:v>
                </c:pt>
                <c:pt idx="208">
                  <c:v>33.822338165314129</c:v>
                </c:pt>
                <c:pt idx="209">
                  <c:v>33.972338165314127</c:v>
                </c:pt>
                <c:pt idx="210">
                  <c:v>34.122338165314133</c:v>
                </c:pt>
                <c:pt idx="211">
                  <c:v>34.272338165314132</c:v>
                </c:pt>
                <c:pt idx="212">
                  <c:v>34.422338165314137</c:v>
                </c:pt>
                <c:pt idx="213">
                  <c:v>34.572338165314136</c:v>
                </c:pt>
                <c:pt idx="214">
                  <c:v>34.722338165314142</c:v>
                </c:pt>
                <c:pt idx="215">
                  <c:v>34.87233816531414</c:v>
                </c:pt>
                <c:pt idx="216">
                  <c:v>35.022338165314146</c:v>
                </c:pt>
                <c:pt idx="217">
                  <c:v>35.172338165314144</c:v>
                </c:pt>
                <c:pt idx="218">
                  <c:v>35.32233816531415</c:v>
                </c:pt>
                <c:pt idx="219">
                  <c:v>35.472338165314149</c:v>
                </c:pt>
                <c:pt idx="220">
                  <c:v>35.622338165314154</c:v>
                </c:pt>
                <c:pt idx="221">
                  <c:v>35.772338165314153</c:v>
                </c:pt>
                <c:pt idx="222">
                  <c:v>35.922338165314159</c:v>
                </c:pt>
                <c:pt idx="223">
                  <c:v>36.072338165314157</c:v>
                </c:pt>
                <c:pt idx="224">
                  <c:v>36.222338165314163</c:v>
                </c:pt>
                <c:pt idx="225">
                  <c:v>36.372338165314162</c:v>
                </c:pt>
                <c:pt idx="226">
                  <c:v>36.522338165314167</c:v>
                </c:pt>
                <c:pt idx="227">
                  <c:v>36.672338165314166</c:v>
                </c:pt>
                <c:pt idx="228">
                  <c:v>36.822338165314171</c:v>
                </c:pt>
                <c:pt idx="229">
                  <c:v>36.97233816531417</c:v>
                </c:pt>
                <c:pt idx="230">
                  <c:v>37.122338165314176</c:v>
                </c:pt>
                <c:pt idx="231">
                  <c:v>37.272338165314174</c:v>
                </c:pt>
                <c:pt idx="232">
                  <c:v>37.42233816531418</c:v>
                </c:pt>
                <c:pt idx="233">
                  <c:v>37.572338165314179</c:v>
                </c:pt>
                <c:pt idx="234">
                  <c:v>37.722338165314184</c:v>
                </c:pt>
                <c:pt idx="235">
                  <c:v>37.872338165314183</c:v>
                </c:pt>
                <c:pt idx="236">
                  <c:v>38.022338165314189</c:v>
                </c:pt>
                <c:pt idx="237">
                  <c:v>38.172338165314187</c:v>
                </c:pt>
                <c:pt idx="238">
                  <c:v>38.322338165314193</c:v>
                </c:pt>
                <c:pt idx="239">
                  <c:v>38.472338165314191</c:v>
                </c:pt>
                <c:pt idx="240">
                  <c:v>38.622338165314197</c:v>
                </c:pt>
                <c:pt idx="241">
                  <c:v>38.772338165314196</c:v>
                </c:pt>
                <c:pt idx="242">
                  <c:v>38.922338165314201</c:v>
                </c:pt>
                <c:pt idx="243">
                  <c:v>39.0723381653142</c:v>
                </c:pt>
                <c:pt idx="244">
                  <c:v>39.222338165314206</c:v>
                </c:pt>
                <c:pt idx="245">
                  <c:v>39.372338165314204</c:v>
                </c:pt>
                <c:pt idx="246">
                  <c:v>39.52233816531421</c:v>
                </c:pt>
                <c:pt idx="247">
                  <c:v>39.672338165314208</c:v>
                </c:pt>
                <c:pt idx="248">
                  <c:v>39.822338165314214</c:v>
                </c:pt>
                <c:pt idx="249">
                  <c:v>39.972338165314213</c:v>
                </c:pt>
                <c:pt idx="250">
                  <c:v>40.122338165314218</c:v>
                </c:pt>
                <c:pt idx="251">
                  <c:v>40.272338165314217</c:v>
                </c:pt>
                <c:pt idx="252">
                  <c:v>40.422338165314223</c:v>
                </c:pt>
                <c:pt idx="253">
                  <c:v>40.572338165314221</c:v>
                </c:pt>
                <c:pt idx="254">
                  <c:v>40.722338165314227</c:v>
                </c:pt>
                <c:pt idx="255">
                  <c:v>40.872338165314225</c:v>
                </c:pt>
                <c:pt idx="256">
                  <c:v>41.022338165314231</c:v>
                </c:pt>
                <c:pt idx="257">
                  <c:v>41.17233816531423</c:v>
                </c:pt>
                <c:pt idx="258">
                  <c:v>41.322338165314235</c:v>
                </c:pt>
                <c:pt idx="259">
                  <c:v>41.472338165314234</c:v>
                </c:pt>
                <c:pt idx="260">
                  <c:v>41.62233816531424</c:v>
                </c:pt>
                <c:pt idx="261">
                  <c:v>41.772338165314238</c:v>
                </c:pt>
                <c:pt idx="262">
                  <c:v>41.922338165314244</c:v>
                </c:pt>
                <c:pt idx="263">
                  <c:v>42.072338165314243</c:v>
                </c:pt>
                <c:pt idx="264">
                  <c:v>42.222338165314248</c:v>
                </c:pt>
                <c:pt idx="265">
                  <c:v>42.372338165314247</c:v>
                </c:pt>
                <c:pt idx="266">
                  <c:v>42.522338165314252</c:v>
                </c:pt>
                <c:pt idx="267">
                  <c:v>42.672338165314251</c:v>
                </c:pt>
                <c:pt idx="268">
                  <c:v>42.822338165314257</c:v>
                </c:pt>
                <c:pt idx="269">
                  <c:v>42.972338165314255</c:v>
                </c:pt>
                <c:pt idx="270">
                  <c:v>43.122338165314261</c:v>
                </c:pt>
                <c:pt idx="271">
                  <c:v>43.27233816531426</c:v>
                </c:pt>
                <c:pt idx="272">
                  <c:v>43.422338165314265</c:v>
                </c:pt>
                <c:pt idx="273">
                  <c:v>43.572338165314264</c:v>
                </c:pt>
                <c:pt idx="274">
                  <c:v>43.72233816531427</c:v>
                </c:pt>
                <c:pt idx="275">
                  <c:v>43.872338165314268</c:v>
                </c:pt>
                <c:pt idx="276">
                  <c:v>44.022338165314274</c:v>
                </c:pt>
                <c:pt idx="277">
                  <c:v>44.172338165314272</c:v>
                </c:pt>
                <c:pt idx="278">
                  <c:v>44.322338165314278</c:v>
                </c:pt>
                <c:pt idx="279">
                  <c:v>44.472338165314277</c:v>
                </c:pt>
                <c:pt idx="280">
                  <c:v>44.622338165314282</c:v>
                </c:pt>
                <c:pt idx="281">
                  <c:v>44.772338165314281</c:v>
                </c:pt>
                <c:pt idx="282">
                  <c:v>44.922338165314287</c:v>
                </c:pt>
                <c:pt idx="283">
                  <c:v>45.072338165314285</c:v>
                </c:pt>
                <c:pt idx="284">
                  <c:v>45.222338165314291</c:v>
                </c:pt>
                <c:pt idx="285">
                  <c:v>45.372338165314289</c:v>
                </c:pt>
                <c:pt idx="286">
                  <c:v>45.522338165314295</c:v>
                </c:pt>
                <c:pt idx="287">
                  <c:v>45.672338165314294</c:v>
                </c:pt>
                <c:pt idx="288">
                  <c:v>45.822338165314299</c:v>
                </c:pt>
                <c:pt idx="289">
                  <c:v>45.972338165314298</c:v>
                </c:pt>
                <c:pt idx="290">
                  <c:v>46.122338165314304</c:v>
                </c:pt>
                <c:pt idx="291">
                  <c:v>46.272338165314302</c:v>
                </c:pt>
                <c:pt idx="292">
                  <c:v>46.422338165314308</c:v>
                </c:pt>
                <c:pt idx="293">
                  <c:v>46.572338165314306</c:v>
                </c:pt>
              </c:numCache>
            </c:numRef>
          </c:xVal>
          <c:yVal>
            <c:numRef>
              <c:f>Model!$T$3:$T$296</c:f>
              <c:numCache>
                <c:formatCode>General</c:formatCode>
                <c:ptCount val="294"/>
                <c:pt idx="0">
                  <c:v>0</c:v>
                </c:pt>
                <c:pt idx="1">
                  <c:v>6.0949445490621201E-10</c:v>
                </c:pt>
                <c:pt idx="2">
                  <c:v>2.0747005557986142E-8</c:v>
                </c:pt>
                <c:pt idx="3">
                  <c:v>1.2708397478800038E-7</c:v>
                </c:pt>
                <c:pt idx="4">
                  <c:v>4.3420892226198049E-7</c:v>
                </c:pt>
                <c:pt idx="5">
                  <c:v>1.1012884515437804E-6</c:v>
                </c:pt>
                <c:pt idx="6">
                  <c:v>2.3300746780918757E-6</c:v>
                </c:pt>
                <c:pt idx="7">
                  <c:v>4.363482676073005E-6</c:v>
                </c:pt>
                <c:pt idx="8">
                  <c:v>7.4844879274227338E-6</c:v>
                </c:pt>
                <c:pt idx="9">
                  <c:v>1.201522855920345E-5</c:v>
                </c:pt>
                <c:pt idx="10">
                  <c:v>1.8316249276506547E-5</c:v>
                </c:pt>
                <c:pt idx="11">
                  <c:v>2.678584855131394E-5</c:v>
                </c:pt>
                <c:pt idx="12">
                  <c:v>3.7859503827952778E-5</c:v>
                </c:pt>
                <c:pt idx="13">
                  <c:v>5.2009357211169061E-5</c:v>
                </c:pt>
                <c:pt idx="14">
                  <c:v>6.9743748894790514E-5</c:v>
                </c:pt>
                <c:pt idx="15">
                  <c:v>9.1606788724551969E-5</c:v>
                </c:pt>
                <c:pt idx="16">
                  <c:v>1.1817795840918244E-4</c:v>
                </c:pt>
                <c:pt idx="17">
                  <c:v>1.500717383946526E-4</c:v>
                </c:pt>
                <c:pt idx="18">
                  <c:v>1.8793725448051912E-4</c:v>
                </c:pt>
                <c:pt idx="19">
                  <c:v>2.3245794005399834E-4</c:v>
                </c:pt>
                <c:pt idx="20">
                  <c:v>2.8435121040293332E-4</c:v>
                </c:pt>
                <c:pt idx="21">
                  <c:v>3.4436814602245569E-4</c:v>
                </c:pt>
                <c:pt idx="22">
                  <c:v>4.132931821706487E-4</c:v>
                </c:pt>
                <c:pt idx="23">
                  <c:v>4.9194380220229927E-4</c:v>
                </c:pt>
                <c:pt idx="24">
                  <c:v>5.8117023241743837E-4</c:v>
                </c:pt>
                <c:pt idx="25">
                  <c:v>6.8185513633101102E-4</c:v>
                </c:pt>
                <c:pt idx="26">
                  <c:v>7.9491330639880342E-4</c:v>
                </c:pt>
                <c:pt idx="27">
                  <c:v>9.2129135134610962E-4</c:v>
                </c:pt>
                <c:pt idx="28">
                  <c:v>1.0619673773258897E-3</c:v>
                </c:pt>
                <c:pt idx="29">
                  <c:v>1.2179506612046698E-3</c:v>
                </c:pt>
                <c:pt idx="30">
                  <c:v>1.390281314329056E-3</c:v>
                </c:pt>
                <c:pt idx="31">
                  <c:v>1.5800299351689251E-3</c:v>
                </c:pt>
                <c:pt idx="32">
                  <c:v>1.7882972492738736E-3</c:v>
                </c:pt>
                <c:pt idx="33">
                  <c:v>2.0162137350027143E-3</c:v>
                </c:pt>
                <c:pt idx="34">
                  <c:v>2.2649392335183371E-3</c:v>
                </c:pt>
                <c:pt idx="35">
                  <c:v>2.5356625415520195E-3</c:v>
                </c:pt>
                <c:pt idx="36">
                  <c:v>2.8296009854659188E-3</c:v>
                </c:pt>
                <c:pt idx="37">
                  <c:v>3.1479999751516941E-3</c:v>
                </c:pt>
                <c:pt idx="38">
                  <c:v>3.4921325363195255E-3</c:v>
                </c:pt>
                <c:pt idx="39">
                  <c:v>3.8632988197414564E-3</c:v>
                </c:pt>
                <c:pt idx="40">
                  <c:v>4.2628255860267528E-3</c:v>
                </c:pt>
                <c:pt idx="41">
                  <c:v>4.6920656645157433E-3</c:v>
                </c:pt>
                <c:pt idx="42">
                  <c:v>5.152397384892371E-3</c:v>
                </c:pt>
                <c:pt idx="43">
                  <c:v>5.6452239801250137E-3</c:v>
                </c:pt>
                <c:pt idx="44">
                  <c:v>6.1719729593625594E-3</c:v>
                </c:pt>
                <c:pt idx="45">
                  <c:v>6.7340954494226057E-3</c:v>
                </c:pt>
                <c:pt idx="46">
                  <c:v>7.3330655035271919E-3</c:v>
                </c:pt>
                <c:pt idx="47">
                  <c:v>7.9703793759603458E-3</c:v>
                </c:pt>
                <c:pt idx="48">
                  <c:v>8.6475547613381609E-3</c:v>
                </c:pt>
                <c:pt idx="49">
                  <c:v>9.3661299972090939E-3</c:v>
                </c:pt>
                <c:pt idx="50">
                  <c:v>1.0127663228723049E-2</c:v>
                </c:pt>
                <c:pt idx="51">
                  <c:v>1.0933731534137681E-2</c:v>
                </c:pt>
                <c:pt idx="52">
                  <c:v>1.1785930009961865E-2</c:v>
                </c:pt>
                <c:pt idx="53">
                  <c:v>1.2685870814566846E-2</c:v>
                </c:pt>
                <c:pt idx="54">
                  <c:v>1.3635182169138615E-2</c:v>
                </c:pt>
                <c:pt idx="55">
                  <c:v>1.4635507314878837E-2</c:v>
                </c:pt>
                <c:pt idx="56">
                  <c:v>1.5688503425414391E-2</c:v>
                </c:pt>
                <c:pt idx="57">
                  <c:v>1.6795840473416979E-2</c:v>
                </c:pt>
                <c:pt idx="58">
                  <c:v>1.7959200050493562E-2</c:v>
                </c:pt>
                <c:pt idx="59">
                  <c:v>1.9180274139459774E-2</c:v>
                </c:pt>
                <c:pt idx="60">
                  <c:v>2.0460763838176299E-2</c:v>
                </c:pt>
                <c:pt idx="61">
                  <c:v>2.1802378034188941E-2</c:v>
                </c:pt>
                <c:pt idx="62">
                  <c:v>2.3206832029487479E-2</c:v>
                </c:pt>
                <c:pt idx="63">
                  <c:v>2.4675846114773692E-2</c:v>
                </c:pt>
                <c:pt idx="64">
                  <c:v>2.6211144092710525E-2</c:v>
                </c:pt>
                <c:pt idx="65">
                  <c:v>2.7814451749708535E-2</c:v>
                </c:pt>
                <c:pt idx="66">
                  <c:v>2.9487495275899667E-2</c:v>
                </c:pt>
                <c:pt idx="67">
                  <c:v>3.1231999633043461E-2</c:v>
                </c:pt>
                <c:pt idx="68">
                  <c:v>3.3049686870214368E-2</c:v>
                </c:pt>
                <c:pt idx="69">
                  <c:v>3.4942274387224748E-2</c:v>
                </c:pt>
                <c:pt idx="70">
                  <c:v>3.6911473145852414E-2</c:v>
                </c:pt>
                <c:pt idx="71">
                  <c:v>3.8958985829061432E-2</c:v>
                </c:pt>
                <c:pt idx="72">
                  <c:v>4.108650494852617E-2</c:v>
                </c:pt>
                <c:pt idx="73">
                  <c:v>4.3295710900900675E-2</c:v>
                </c:pt>
                <c:pt idx="74">
                  <c:v>4.5588269973412143E-2</c:v>
                </c:pt>
                <c:pt idx="75">
                  <c:v>4.7965832299493472E-2</c:v>
                </c:pt>
                <c:pt idx="76">
                  <c:v>5.043002976532307E-2</c:v>
                </c:pt>
                <c:pt idx="77">
                  <c:v>5.2982473868284363E-2</c:v>
                </c:pt>
                <c:pt idx="78">
                  <c:v>5.5624753528521476E-2</c:v>
                </c:pt>
                <c:pt idx="79">
                  <c:v>5.8358432854924258E-2</c:v>
                </c:pt>
                <c:pt idx="80">
                  <c:v>6.118504886704712E-2</c:v>
                </c:pt>
                <c:pt idx="81">
                  <c:v>6.4106109174634218E-2</c:v>
                </c:pt>
                <c:pt idx="82">
                  <c:v>6.7123089616603071E-2</c:v>
                </c:pt>
                <c:pt idx="83">
                  <c:v>7.0237431861518318E-2</c:v>
                </c:pt>
                <c:pt idx="84">
                  <c:v>7.3450540971770839E-2</c:v>
                </c:pt>
                <c:pt idx="85">
                  <c:v>7.6763782933867986E-2</c:v>
                </c:pt>
                <c:pt idx="86">
                  <c:v>8.0178482157431841E-2</c:v>
                </c:pt>
                <c:pt idx="87">
                  <c:v>8.3695918945695391E-2</c:v>
                </c:pt>
                <c:pt idx="88">
                  <c:v>8.7317326940487883E-2</c:v>
                </c:pt>
                <c:pt idx="89">
                  <c:v>9.1043890544895922E-2</c:v>
                </c:pt>
                <c:pt idx="90">
                  <c:v>9.4876742326990504E-2</c:v>
                </c:pt>
                <c:pt idx="91">
                  <c:v>9.8816960408212862E-2</c:v>
                </c:pt>
                <c:pt idx="92">
                  <c:v>0.10286556584021311</c:v>
                </c:pt>
                <c:pt idx="93">
                  <c:v>0.10702351997414017</c:v>
                </c:pt>
                <c:pt idx="94">
                  <c:v>0.11129172182658353</c:v>
                </c:pt>
                <c:pt idx="95">
                  <c:v>0.11567100544656805</c:v>
                </c:pt>
                <c:pt idx="96">
                  <c:v>0.1201621372882028</c:v>
                </c:pt>
                <c:pt idx="97">
                  <c:v>0.12476581359378003</c:v>
                </c:pt>
                <c:pt idx="98">
                  <c:v>0.12948265779231571</c:v>
                </c:pt>
                <c:pt idx="99">
                  <c:v>0.13431321791870976</c:v>
                </c:pt>
                <c:pt idx="100">
                  <c:v>0.13925796405888802</c:v>
                </c:pt>
                <c:pt idx="101">
                  <c:v>0.14431728582646719</c:v>
                </c:pt>
                <c:pt idx="102">
                  <c:v>0.14949148987665362</c:v>
                </c:pt>
                <c:pt idx="103">
                  <c:v>0.15478079746324958</c:v>
                </c:pt>
                <c:pt idx="104">
                  <c:v>0.16018534204479895</c:v>
                </c:pt>
                <c:pt idx="105">
                  <c:v>0.16570516694604187</c:v>
                </c:pt>
                <c:pt idx="106">
                  <c:v>0.17134022308099295</c:v>
                </c:pt>
                <c:pt idx="107">
                  <c:v>0.17709036674406886</c:v>
                </c:pt>
                <c:pt idx="108">
                  <c:v>0.1829553574758116</c:v>
                </c:pt>
                <c:pt idx="109">
                  <c:v>0.18893485600984461</c:v>
                </c:pt>
                <c:pt idx="110">
                  <c:v>0.19502842230778239</c:v>
                </c:pt>
                <c:pt idx="111">
                  <c:v>0.20123551368888348</c:v>
                </c:pt>
                <c:pt idx="112">
                  <c:v>0.20755548306128258</c:v>
                </c:pt>
                <c:pt idx="113">
                  <c:v>0.21398757726167361</c:v>
                </c:pt>
                <c:pt idx="114">
                  <c:v>0.22053093551032976</c:v>
                </c:pt>
                <c:pt idx="115">
                  <c:v>0.22718458798833618</c:v>
                </c:pt>
                <c:pt idx="116">
                  <c:v>0.23394745454389321</c:v>
                </c:pt>
                <c:pt idx="117">
                  <c:v>0.24081834353449161</c:v>
                </c:pt>
                <c:pt idx="118">
                  <c:v>0.24779595081169969</c:v>
                </c:pt>
                <c:pt idx="119">
                  <c:v>0.25487885885520423</c:v>
                </c:pt>
                <c:pt idx="120">
                  <c:v>0.26206553606263405</c:v>
                </c:pt>
                <c:pt idx="121">
                  <c:v>0.26935433620155125</c:v>
                </c:pt>
                <c:pt idx="122">
                  <c:v>0.27674349802983167</c:v>
                </c:pt>
                <c:pt idx="123">
                  <c:v>0.28423114509046166</c:v>
                </c:pt>
                <c:pt idx="124">
                  <c:v>0.29181528568656201</c:v>
                </c:pt>
                <c:pt idx="125">
                  <c:v>0.29949381304220324</c:v>
                </c:pt>
                <c:pt idx="126">
                  <c:v>0.30726450565430363</c:v>
                </c:pt>
                <c:pt idx="127">
                  <c:v>0.31512502784060481</c:v>
                </c:pt>
                <c:pt idx="128">
                  <c:v>0.32307293048838781</c:v>
                </c:pt>
                <c:pt idx="129">
                  <c:v>0.33110565200824271</c:v>
                </c:pt>
                <c:pt idx="130">
                  <c:v>0.33922051949681764</c:v>
                </c:pt>
                <c:pt idx="131">
                  <c:v>0.34741475011206702</c:v>
                </c:pt>
                <c:pt idx="132">
                  <c:v>0.35568545266408258</c:v>
                </c:pt>
                <c:pt idx="133">
                  <c:v>0.36402962942412065</c:v>
                </c:pt>
                <c:pt idx="134">
                  <c:v>0.3724441781539618</c:v>
                </c:pt>
                <c:pt idx="135">
                  <c:v>0.38092589435721236</c:v>
                </c:pt>
                <c:pt idx="136">
                  <c:v>0.3894714737536239</c:v>
                </c:pt>
                <c:pt idx="137">
                  <c:v>0.39807751497694921</c:v>
                </c:pt>
                <c:pt idx="138">
                  <c:v>0.40674052249625492</c:v>
                </c:pt>
                <c:pt idx="139">
                  <c:v>0.41545690976002059</c:v>
                </c:pt>
                <c:pt idx="140">
                  <c:v>0.42422300256171919</c:v>
                </c:pt>
                <c:pt idx="141">
                  <c:v>0.43303504262493087</c:v>
                </c:pt>
                <c:pt idx="142">
                  <c:v>0.44188919140539074</c:v>
                </c:pt>
                <c:pt idx="143">
                  <c:v>0.45078153410668587</c:v>
                </c:pt>
                <c:pt idx="144">
                  <c:v>0.45970808390564222</c:v>
                </c:pt>
                <c:pt idx="145">
                  <c:v>0.46866478638273801</c:v>
                </c:pt>
                <c:pt idx="146">
                  <c:v>0.47764752415218004</c:v>
                </c:pt>
                <c:pt idx="147">
                  <c:v>0.48665212168557337</c:v>
                </c:pt>
                <c:pt idx="148">
                  <c:v>0.49567435032239648</c:v>
                </c:pt>
                <c:pt idx="149">
                  <c:v>0.50470993345979054</c:v>
                </c:pt>
                <c:pt idx="150">
                  <c:v>0.51375455191345698</c:v>
                </c:pt>
                <c:pt idx="151">
                  <c:v>0.52280384944075819</c:v>
                </c:pt>
                <c:pt idx="152">
                  <c:v>0.5318534384164243</c:v>
                </c:pt>
                <c:pt idx="153">
                  <c:v>0.54089890565058074</c:v>
                </c:pt>
                <c:pt idx="154">
                  <c:v>0.54993581833815586</c:v>
                </c:pt>
                <c:pt idx="155">
                  <c:v>0.5589597301280671</c:v>
                </c:pt>
                <c:pt idx="156">
                  <c:v>0.56796618729996839</c:v>
                </c:pt>
                <c:pt idx="157">
                  <c:v>0.57695073503573557</c:v>
                </c:pt>
                <c:pt idx="158">
                  <c:v>0.58590892377229309</c:v>
                </c:pt>
                <c:pt idx="159">
                  <c:v>0.59483631562184547</c:v>
                </c:pt>
                <c:pt idx="160">
                  <c:v>0.6037284908450683</c:v>
                </c:pt>
                <c:pt idx="161">
                  <c:v>0.61258105436234733</c:v>
                </c:pt>
                <c:pt idx="162">
                  <c:v>0.62138964228772242</c:v>
                </c:pt>
                <c:pt idx="163">
                  <c:v>0.63014992846981532</c:v>
                </c:pt>
                <c:pt idx="164">
                  <c:v>0.63885763102367499</c:v>
                </c:pt>
                <c:pt idx="165">
                  <c:v>0.64750851883719829</c:v>
                </c:pt>
                <c:pt idx="166">
                  <c:v>0.65609841803554136</c:v>
                </c:pt>
                <c:pt idx="167">
                  <c:v>0.66462321838675797</c:v>
                </c:pt>
                <c:pt idx="168">
                  <c:v>0.67307887963178703</c:v>
                </c:pt>
                <c:pt idx="169">
                  <c:v>0.68146143772184264</c:v>
                </c:pt>
                <c:pt idx="170">
                  <c:v>0.68976701094625548</c:v>
                </c:pt>
                <c:pt idx="171">
                  <c:v>0.69799180593388788</c:v>
                </c:pt>
                <c:pt idx="172">
                  <c:v>0.70613212351136112</c:v>
                </c:pt>
                <c:pt idx="173">
                  <c:v>0.71418436440152477</c:v>
                </c:pt>
                <c:pt idx="174">
                  <c:v>0.722145034745864</c:v>
                </c:pt>
                <c:pt idx="175">
                  <c:v>0.73001075143485594</c:v>
                </c:pt>
                <c:pt idx="176">
                  <c:v>0.73777824723067797</c:v>
                </c:pt>
                <c:pt idx="177">
                  <c:v>0.74544437566713517</c:v>
                </c:pt>
                <c:pt idx="178">
                  <c:v>0.7530061157121879</c:v>
                </c:pt>
                <c:pt idx="179">
                  <c:v>0.76046057617905405</c:v>
                </c:pt>
                <c:pt idx="180">
                  <c:v>0.76780499987250939</c:v>
                </c:pt>
                <c:pt idx="181">
                  <c:v>0.77503676745772732</c:v>
                </c:pt>
                <c:pt idx="182">
                  <c:v>0.78215340103976982</c:v>
                </c:pt>
                <c:pt idx="183">
                  <c:v>0.78915256744267104</c:v>
                </c:pt>
                <c:pt idx="184">
                  <c:v>0.7960320811779511</c:v>
                </c:pt>
                <c:pt idx="185">
                  <c:v>0.8027899070933262</c:v>
                </c:pt>
                <c:pt idx="186">
                  <c:v>0.80942416269337314</c:v>
                </c:pt>
                <c:pt idx="187">
                  <c:v>0.8159331201249409</c:v>
                </c:pt>
                <c:pt idx="188">
                  <c:v>0.8223152078211724</c:v>
                </c:pt>
                <c:pt idx="189">
                  <c:v>0.82856901179910747</c:v>
                </c:pt>
                <c:pt idx="190">
                  <c:v>0.83469327660698522</c:v>
                </c:pt>
                <c:pt idx="191">
                  <c:v>0.84068690591852779</c:v>
                </c:pt>
                <c:pt idx="192">
                  <c:v>0.84654896277267955</c:v>
                </c:pt>
                <c:pt idx="193">
                  <c:v>0.85227866945848019</c:v>
                </c:pt>
                <c:pt idx="194">
                  <c:v>0.85787540704597443</c:v>
                </c:pt>
                <c:pt idx="195">
                  <c:v>0.863338714565276</c:v>
                </c:pt>
                <c:pt idx="196">
                  <c:v>0.86866828783712879</c:v>
                </c:pt>
                <c:pt idx="197">
                  <c:v>0.87386397795952775</c:v>
                </c:pt>
                <c:pt idx="198">
                  <c:v>0.87892578945616207</c:v>
                </c:pt>
                <c:pt idx="199">
                  <c:v>0.88385387809362503</c:v>
                </c:pt>
                <c:pt idx="200">
                  <c:v>0.88864854837550644</c:v>
                </c:pt>
                <c:pt idx="201">
                  <c:v>0.89331025072260306</c:v>
                </c:pt>
                <c:pt idx="202">
                  <c:v>0.89783957834958406</c:v>
                </c:pt>
                <c:pt idx="203">
                  <c:v>0.90223726384950242</c:v>
                </c:pt>
                <c:pt idx="204">
                  <c:v>0.90650417549854512</c:v>
                </c:pt>
                <c:pt idx="205">
                  <c:v>0.91064131329437425</c:v>
                </c:pt>
                <c:pt idx="206">
                  <c:v>0.91464980474230573</c:v>
                </c:pt>
                <c:pt idx="207">
                  <c:v>0.91853090040440921</c:v>
                </c:pt>
                <c:pt idx="208">
                  <c:v>0.92228596922738049</c:v>
                </c:pt>
                <c:pt idx="209">
                  <c:v>0.92591649366573636</c:v>
                </c:pt>
                <c:pt idx="210">
                  <c:v>0.92942406461750993</c:v>
                </c:pt>
                <c:pt idx="211">
                  <c:v>0.93281037619016682</c:v>
                </c:pt>
                <c:pt idx="212">
                  <c:v>0.93607722031493501</c:v>
                </c:pt>
                <c:pt idx="213">
                  <c:v>0.9392264812281228</c:v>
                </c:pt>
                <c:pt idx="214">
                  <c:v>0.94226012983830365</c:v>
                </c:pt>
                <c:pt idx="215">
                  <c:v>0.94518021799845886</c:v>
                </c:pt>
                <c:pt idx="216">
                  <c:v>0.9479888727022997</c:v>
                </c:pt>
                <c:pt idx="217">
                  <c:v>0.95068829022403378</c:v>
                </c:pt>
                <c:pt idx="218">
                  <c:v>0.95328073022079085</c:v>
                </c:pt>
                <c:pt idx="219">
                  <c:v>0.9557685098168005</c:v>
                </c:pt>
                <c:pt idx="220">
                  <c:v>0.95815399768818987</c:v>
                </c:pt>
                <c:pt idx="221">
                  <c:v>0.96043960816697704</c:v>
                </c:pt>
                <c:pt idx="222">
                  <c:v>0.96262779538245391</c:v>
                </c:pt>
                <c:pt idx="223">
                  <c:v>0.96472104745769249</c:v>
                </c:pt>
                <c:pt idx="224">
                  <c:v>0.96672188077837939</c:v>
                </c:pt>
                <c:pt idx="225">
                  <c:v>0.96863283435057479</c:v>
                </c:pt>
                <c:pt idx="226">
                  <c:v>0.97045646426332111</c:v>
                </c:pt>
                <c:pt idx="227">
                  <c:v>0.97219533827129256</c:v>
                </c:pt>
                <c:pt idx="228">
                  <c:v>0.97385203051188063</c:v>
                </c:pt>
                <c:pt idx="229">
                  <c:v>0.97542911637026375</c:v>
                </c:pt>
                <c:pt idx="230">
                  <c:v>0.97692916750511594</c:v>
                </c:pt>
                <c:pt idx="231">
                  <c:v>0.97835474704666936</c:v>
                </c:pt>
                <c:pt idx="232">
                  <c:v>0.97970840497787093</c:v>
                </c:pt>
                <c:pt idx="233">
                  <c:v>0.98099267370837251</c:v>
                </c:pt>
                <c:pt idx="234">
                  <c:v>0.98221006385005782</c:v>
                </c:pt>
                <c:pt idx="235">
                  <c:v>0.98336306020176867</c:v>
                </c:pt>
                <c:pt idx="236">
                  <c:v>0.98445411794982607</c:v>
                </c:pt>
                <c:pt idx="237">
                  <c:v>0.98548565908988139</c:v>
                </c:pt>
                <c:pt idx="238">
                  <c:v>0.98646006907456285</c:v>
                </c:pt>
                <c:pt idx="239">
                  <c:v>0.98737969369032297</c:v>
                </c:pt>
                <c:pt idx="240">
                  <c:v>0.98824683616584674</c:v>
                </c:pt>
                <c:pt idx="241">
                  <c:v>0.98906375451334572</c:v>
                </c:pt>
                <c:pt idx="242">
                  <c:v>0.98983265910305884</c:v>
                </c:pt>
                <c:pt idx="243">
                  <c:v>0.99055571047029922</c:v>
                </c:pt>
                <c:pt idx="244">
                  <c:v>0.99123501735344088</c:v>
                </c:pt>
                <c:pt idx="245">
                  <c:v>0.99187263496032763</c:v>
                </c:pt>
                <c:pt idx="246">
                  <c:v>0.99247056345972418</c:v>
                </c:pt>
                <c:pt idx="247">
                  <c:v>0.99303074669360225</c:v>
                </c:pt>
                <c:pt idx="248">
                  <c:v>0.9935550711052844</c:v>
                </c:pt>
                <c:pt idx="249">
                  <c:v>0.99404536487775053</c:v>
                </c:pt>
                <c:pt idx="250">
                  <c:v>0.99450339727573822</c:v>
                </c:pt>
                <c:pt idx="251">
                  <c:v>0.99493087818466808</c:v>
                </c:pt>
                <c:pt idx="252">
                  <c:v>0.99532945783886695</c:v>
                </c:pt>
                <c:pt idx="253">
                  <c:v>0.99570072673107424</c:v>
                </c:pt>
                <c:pt idx="254">
                  <c:v>0.99604621569478502</c:v>
                </c:pt>
                <c:pt idx="255">
                  <c:v>0.99636739615061354</c:v>
                </c:pt>
                <c:pt idx="256">
                  <c:v>0.99666568050755078</c:v>
                </c:pt>
                <c:pt idx="257">
                  <c:v>0.99694242270974276</c:v>
                </c:pt>
                <c:pt idx="258">
                  <c:v>0.99719891891922396</c:v>
                </c:pt>
                <c:pt idx="259">
                  <c:v>0.99743640832491187</c:v>
                </c:pt>
                <c:pt idx="260">
                  <c:v>0.99765607406809198</c:v>
                </c:pt>
                <c:pt idx="261">
                  <c:v>0.99785904427460292</c:v>
                </c:pt>
                <c:pt idx="262">
                  <c:v>0.99804639318396438</c:v>
                </c:pt>
                <c:pt idx="263">
                  <c:v>0.99821914236577125</c:v>
                </c:pt>
                <c:pt idx="264">
                  <c:v>0.99837826201380953</c:v>
                </c:pt>
                <c:pt idx="265">
                  <c:v>0.99852467230851893</c:v>
                </c:pt>
                <c:pt idx="266">
                  <c:v>0.99865924483864676</c:v>
                </c:pt>
                <c:pt idx="267">
                  <c:v>0.99878280407318432</c:v>
                </c:pt>
                <c:pt idx="268">
                  <c:v>0.99889612887496826</c:v>
                </c:pt>
                <c:pt idx="269">
                  <c:v>0.9989999540476453</c:v>
                </c:pt>
                <c:pt idx="270">
                  <c:v>0.99909497190803964</c:v>
                </c:pt>
                <c:pt idx="271">
                  <c:v>0.99918183387633741</c:v>
                </c:pt>
                <c:pt idx="272">
                  <c:v>0.99926115207688293</c:v>
                </c:pt>
                <c:pt idx="273">
                  <c:v>0.99933350094279216</c:v>
                </c:pt>
                <c:pt idx="274">
                  <c:v>0.99939941881800376</c:v>
                </c:pt>
                <c:pt idx="275">
                  <c:v>0.99945940955081347</c:v>
                </c:pt>
                <c:pt idx="276">
                  <c:v>0.99951394407337624</c:v>
                </c:pt>
                <c:pt idx="277">
                  <c:v>0.99956346196209056</c:v>
                </c:pt>
                <c:pt idx="278">
                  <c:v>0.99960837297422334</c:v>
                </c:pt>
                <c:pt idx="279">
                  <c:v>0.99964905855656061</c:v>
                </c:pt>
                <c:pt idx="280">
                  <c:v>0.99968587332230552</c:v>
                </c:pt>
                <c:pt idx="281">
                  <c:v>0.99971914649285976</c:v>
                </c:pt>
                <c:pt idx="282">
                  <c:v>0.99974918330154117</c:v>
                </c:pt>
                <c:pt idx="283">
                  <c:v>0.99977626635668504</c:v>
                </c:pt>
                <c:pt idx="284">
                  <c:v>0.99980065696196607</c:v>
                </c:pt>
                <c:pt idx="285">
                  <c:v>0.99982259639214444</c:v>
                </c:pt>
                <c:pt idx="286">
                  <c:v>0.99984230712279443</c:v>
                </c:pt>
                <c:pt idx="287">
                  <c:v>0.99985999401291092</c:v>
                </c:pt>
                <c:pt idx="288">
                  <c:v>0.99987584543960029</c:v>
                </c:pt>
                <c:pt idx="289">
                  <c:v>0.99989003438436541</c:v>
                </c:pt>
                <c:pt idx="290">
                  <c:v>0.99990271947076625</c:v>
                </c:pt>
                <c:pt idx="291">
                  <c:v>0.99991404595349631</c:v>
                </c:pt>
                <c:pt idx="292">
                  <c:v>0.99992414665914819</c:v>
                </c:pt>
                <c:pt idx="293">
                  <c:v>0.99993314287915902</c:v>
                </c:pt>
              </c:numCache>
            </c:numRef>
          </c:yVal>
          <c:smooth val="1"/>
        </c:ser>
        <c:ser>
          <c:idx val="1"/>
          <c:order val="1"/>
          <c:tx>
            <c:v>Mitigated Total Loss</c:v>
          </c:tx>
          <c:marker>
            <c:symbol val="none"/>
          </c:marker>
          <c:xVal>
            <c:numRef>
              <c:f>Model!$S$3:$S$296</c:f>
              <c:numCache>
                <c:formatCode>General</c:formatCode>
                <c:ptCount val="294"/>
                <c:pt idx="0">
                  <c:v>2.6733381653140831</c:v>
                </c:pt>
                <c:pt idx="1">
                  <c:v>2.7723381653140828</c:v>
                </c:pt>
                <c:pt idx="2">
                  <c:v>2.9223381653140832</c:v>
                </c:pt>
                <c:pt idx="3">
                  <c:v>3.0723381653140831</c:v>
                </c:pt>
                <c:pt idx="4">
                  <c:v>3.222338165314083</c:v>
                </c:pt>
                <c:pt idx="5">
                  <c:v>3.3723381653140829</c:v>
                </c:pt>
                <c:pt idx="6">
                  <c:v>3.5223381653140828</c:v>
                </c:pt>
                <c:pt idx="7">
                  <c:v>3.6723381653140832</c:v>
                </c:pt>
                <c:pt idx="8">
                  <c:v>3.8223381653140827</c:v>
                </c:pt>
                <c:pt idx="9">
                  <c:v>3.972338165314083</c:v>
                </c:pt>
                <c:pt idx="10">
                  <c:v>4.1223381653140834</c:v>
                </c:pt>
                <c:pt idx="11">
                  <c:v>4.2723381653140828</c:v>
                </c:pt>
                <c:pt idx="12">
                  <c:v>4.4223381653140832</c:v>
                </c:pt>
                <c:pt idx="13">
                  <c:v>4.5723381653140827</c:v>
                </c:pt>
                <c:pt idx="14">
                  <c:v>4.722338165314083</c:v>
                </c:pt>
                <c:pt idx="15">
                  <c:v>4.8723381653140834</c:v>
                </c:pt>
                <c:pt idx="16">
                  <c:v>5.0223381653140837</c:v>
                </c:pt>
                <c:pt idx="17">
                  <c:v>5.1723381653140841</c:v>
                </c:pt>
                <c:pt idx="18">
                  <c:v>5.3223381653140844</c:v>
                </c:pt>
                <c:pt idx="19">
                  <c:v>5.4723381653140839</c:v>
                </c:pt>
                <c:pt idx="20">
                  <c:v>5.6223381653140843</c:v>
                </c:pt>
                <c:pt idx="21">
                  <c:v>5.7723381653140837</c:v>
                </c:pt>
                <c:pt idx="22">
                  <c:v>5.9223381653140841</c:v>
                </c:pt>
                <c:pt idx="23">
                  <c:v>6.0723381653140844</c:v>
                </c:pt>
                <c:pt idx="24">
                  <c:v>6.2223381653140848</c:v>
                </c:pt>
                <c:pt idx="25">
                  <c:v>6.3723381653140851</c:v>
                </c:pt>
                <c:pt idx="26">
                  <c:v>6.5223381653140846</c:v>
                </c:pt>
                <c:pt idx="27">
                  <c:v>6.6723381653140841</c:v>
                </c:pt>
                <c:pt idx="28">
                  <c:v>6.8223381653140844</c:v>
                </c:pt>
                <c:pt idx="29">
                  <c:v>6.9723381653140848</c:v>
                </c:pt>
                <c:pt idx="30">
                  <c:v>7.1223381653140851</c:v>
                </c:pt>
                <c:pt idx="31">
                  <c:v>7.2723381653140855</c:v>
                </c:pt>
                <c:pt idx="32">
                  <c:v>7.4223381653140859</c:v>
                </c:pt>
                <c:pt idx="33">
                  <c:v>7.5723381653140862</c:v>
                </c:pt>
                <c:pt idx="34">
                  <c:v>7.7223381653140866</c:v>
                </c:pt>
                <c:pt idx="35">
                  <c:v>7.8723381653140851</c:v>
                </c:pt>
                <c:pt idx="36">
                  <c:v>8.0223381653140855</c:v>
                </c:pt>
                <c:pt idx="37">
                  <c:v>8.1723381653140859</c:v>
                </c:pt>
                <c:pt idx="38">
                  <c:v>8.3223381653140862</c:v>
                </c:pt>
                <c:pt idx="39">
                  <c:v>8.4723381653140866</c:v>
                </c:pt>
                <c:pt idx="40">
                  <c:v>8.6223381653140869</c:v>
                </c:pt>
                <c:pt idx="41">
                  <c:v>8.7723381653140855</c:v>
                </c:pt>
                <c:pt idx="42">
                  <c:v>8.9223381653140859</c:v>
                </c:pt>
                <c:pt idx="43">
                  <c:v>9.0723381653140844</c:v>
                </c:pt>
                <c:pt idx="44">
                  <c:v>9.2223381653140848</c:v>
                </c:pt>
                <c:pt idx="45">
                  <c:v>9.3723381653140834</c:v>
                </c:pt>
                <c:pt idx="46">
                  <c:v>9.5223381653140837</c:v>
                </c:pt>
                <c:pt idx="47">
                  <c:v>9.6723381653140823</c:v>
                </c:pt>
                <c:pt idx="48">
                  <c:v>9.8223381653140827</c:v>
                </c:pt>
                <c:pt idx="49">
                  <c:v>9.9723381653140812</c:v>
                </c:pt>
                <c:pt idx="50">
                  <c:v>10.122338165314082</c:v>
                </c:pt>
                <c:pt idx="51">
                  <c:v>10.27233816531408</c:v>
                </c:pt>
                <c:pt idx="52">
                  <c:v>10.422338165314081</c:v>
                </c:pt>
                <c:pt idx="53">
                  <c:v>10.572338165314079</c:v>
                </c:pt>
                <c:pt idx="54">
                  <c:v>10.722338165314079</c:v>
                </c:pt>
                <c:pt idx="55">
                  <c:v>10.872338165314078</c:v>
                </c:pt>
                <c:pt idx="56">
                  <c:v>11.022338165314078</c:v>
                </c:pt>
                <c:pt idx="57">
                  <c:v>11.172338165314079</c:v>
                </c:pt>
                <c:pt idx="58">
                  <c:v>11.322338165314077</c:v>
                </c:pt>
                <c:pt idx="59">
                  <c:v>11.472338165314076</c:v>
                </c:pt>
                <c:pt idx="60">
                  <c:v>11.622338165314076</c:v>
                </c:pt>
                <c:pt idx="61">
                  <c:v>11.772338165314077</c:v>
                </c:pt>
                <c:pt idx="62">
                  <c:v>11.922338165314075</c:v>
                </c:pt>
                <c:pt idx="63">
                  <c:v>12.072338165314074</c:v>
                </c:pt>
                <c:pt idx="64">
                  <c:v>12.222338165314074</c:v>
                </c:pt>
                <c:pt idx="65">
                  <c:v>12.372338165314074</c:v>
                </c:pt>
                <c:pt idx="66">
                  <c:v>12.522338165314073</c:v>
                </c:pt>
                <c:pt idx="67">
                  <c:v>12.672338165314072</c:v>
                </c:pt>
                <c:pt idx="68">
                  <c:v>12.822338165314072</c:v>
                </c:pt>
                <c:pt idx="69">
                  <c:v>12.972338165314072</c:v>
                </c:pt>
                <c:pt idx="70">
                  <c:v>13.122338165314071</c:v>
                </c:pt>
                <c:pt idx="71">
                  <c:v>13.27233816531407</c:v>
                </c:pt>
                <c:pt idx="72">
                  <c:v>13.42233816531407</c:v>
                </c:pt>
                <c:pt idx="73">
                  <c:v>13.57233816531407</c:v>
                </c:pt>
                <c:pt idx="74">
                  <c:v>13.722338165314069</c:v>
                </c:pt>
                <c:pt idx="75">
                  <c:v>13.872338165314067</c:v>
                </c:pt>
                <c:pt idx="76">
                  <c:v>14.022338165314068</c:v>
                </c:pt>
                <c:pt idx="77">
                  <c:v>14.172338165314068</c:v>
                </c:pt>
                <c:pt idx="78">
                  <c:v>14.322338165314067</c:v>
                </c:pt>
                <c:pt idx="79">
                  <c:v>14.472338165314065</c:v>
                </c:pt>
                <c:pt idx="80">
                  <c:v>14.622338165314066</c:v>
                </c:pt>
                <c:pt idx="81">
                  <c:v>14.772338165314066</c:v>
                </c:pt>
                <c:pt idx="82">
                  <c:v>14.922338165314065</c:v>
                </c:pt>
                <c:pt idx="83">
                  <c:v>15.072338165314063</c:v>
                </c:pt>
                <c:pt idx="84">
                  <c:v>15.222338165314063</c:v>
                </c:pt>
                <c:pt idx="85">
                  <c:v>15.372338165314064</c:v>
                </c:pt>
                <c:pt idx="86">
                  <c:v>15.522338165314062</c:v>
                </c:pt>
                <c:pt idx="87">
                  <c:v>15.672338165314061</c:v>
                </c:pt>
                <c:pt idx="88">
                  <c:v>15.822338165314061</c:v>
                </c:pt>
                <c:pt idx="89">
                  <c:v>15.972338165314062</c:v>
                </c:pt>
                <c:pt idx="90">
                  <c:v>16.122338165314059</c:v>
                </c:pt>
                <c:pt idx="91">
                  <c:v>16.272338165314057</c:v>
                </c:pt>
                <c:pt idx="92">
                  <c:v>16.422338165314059</c:v>
                </c:pt>
                <c:pt idx="93">
                  <c:v>16.572338165314058</c:v>
                </c:pt>
                <c:pt idx="94">
                  <c:v>16.722338165314056</c:v>
                </c:pt>
                <c:pt idx="95">
                  <c:v>16.872338165314055</c:v>
                </c:pt>
                <c:pt idx="96">
                  <c:v>17.022338165314057</c:v>
                </c:pt>
                <c:pt idx="97">
                  <c:v>17.172338165314056</c:v>
                </c:pt>
                <c:pt idx="98">
                  <c:v>17.322338165314054</c:v>
                </c:pt>
                <c:pt idx="99">
                  <c:v>17.472338165314053</c:v>
                </c:pt>
                <c:pt idx="100">
                  <c:v>17.622338165314055</c:v>
                </c:pt>
                <c:pt idx="101">
                  <c:v>17.772338165314054</c:v>
                </c:pt>
                <c:pt idx="102">
                  <c:v>17.922338165314052</c:v>
                </c:pt>
                <c:pt idx="103">
                  <c:v>18.072338165314051</c:v>
                </c:pt>
                <c:pt idx="104">
                  <c:v>18.222338165314053</c:v>
                </c:pt>
                <c:pt idx="105">
                  <c:v>18.372338165314051</c:v>
                </c:pt>
                <c:pt idx="106">
                  <c:v>18.52233816531405</c:v>
                </c:pt>
                <c:pt idx="107">
                  <c:v>18.672338165314049</c:v>
                </c:pt>
                <c:pt idx="108">
                  <c:v>18.822338165314047</c:v>
                </c:pt>
                <c:pt idx="109">
                  <c:v>18.972338165314049</c:v>
                </c:pt>
                <c:pt idx="110">
                  <c:v>19.122338165314048</c:v>
                </c:pt>
                <c:pt idx="111">
                  <c:v>19.272338165314046</c:v>
                </c:pt>
                <c:pt idx="112">
                  <c:v>19.422338165314049</c:v>
                </c:pt>
                <c:pt idx="113">
                  <c:v>19.572338165314047</c:v>
                </c:pt>
                <c:pt idx="114">
                  <c:v>19.722338165314046</c:v>
                </c:pt>
                <c:pt idx="115">
                  <c:v>19.872338165314044</c:v>
                </c:pt>
                <c:pt idx="116">
                  <c:v>20.022338165314043</c:v>
                </c:pt>
                <c:pt idx="117">
                  <c:v>20.172338165314045</c:v>
                </c:pt>
                <c:pt idx="118">
                  <c:v>20.322338165314044</c:v>
                </c:pt>
                <c:pt idx="119">
                  <c:v>20.472338165314042</c:v>
                </c:pt>
                <c:pt idx="120">
                  <c:v>20.622338165314044</c:v>
                </c:pt>
                <c:pt idx="121">
                  <c:v>20.772338165314043</c:v>
                </c:pt>
                <c:pt idx="122">
                  <c:v>20.922338165314041</c:v>
                </c:pt>
                <c:pt idx="123">
                  <c:v>21.07233816531404</c:v>
                </c:pt>
                <c:pt idx="124">
                  <c:v>21.222338165314039</c:v>
                </c:pt>
                <c:pt idx="125">
                  <c:v>21.372338165314041</c:v>
                </c:pt>
                <c:pt idx="126">
                  <c:v>21.522338165314039</c:v>
                </c:pt>
                <c:pt idx="127">
                  <c:v>21.672338165314038</c:v>
                </c:pt>
                <c:pt idx="128">
                  <c:v>21.82233816531404</c:v>
                </c:pt>
                <c:pt idx="129">
                  <c:v>21.972338165314039</c:v>
                </c:pt>
                <c:pt idx="130">
                  <c:v>22.122338165314037</c:v>
                </c:pt>
                <c:pt idx="131">
                  <c:v>22.272338165314036</c:v>
                </c:pt>
                <c:pt idx="132">
                  <c:v>22.422338165314034</c:v>
                </c:pt>
                <c:pt idx="133">
                  <c:v>22.572338165314036</c:v>
                </c:pt>
                <c:pt idx="134">
                  <c:v>22.722338165314035</c:v>
                </c:pt>
                <c:pt idx="135">
                  <c:v>22.872338165314034</c:v>
                </c:pt>
                <c:pt idx="136">
                  <c:v>23.022338165314036</c:v>
                </c:pt>
                <c:pt idx="137">
                  <c:v>23.172338165314034</c:v>
                </c:pt>
                <c:pt idx="138">
                  <c:v>23.322338165314033</c:v>
                </c:pt>
                <c:pt idx="139">
                  <c:v>23.472338165314031</c:v>
                </c:pt>
                <c:pt idx="140">
                  <c:v>23.62233816531403</c:v>
                </c:pt>
                <c:pt idx="141">
                  <c:v>23.772338165314032</c:v>
                </c:pt>
                <c:pt idx="142">
                  <c:v>23.922338165314031</c:v>
                </c:pt>
                <c:pt idx="143">
                  <c:v>24.072338165314029</c:v>
                </c:pt>
                <c:pt idx="144">
                  <c:v>24.222338165314031</c:v>
                </c:pt>
                <c:pt idx="145">
                  <c:v>24.37233816531403</c:v>
                </c:pt>
                <c:pt idx="146">
                  <c:v>24.522338165314029</c:v>
                </c:pt>
                <c:pt idx="147">
                  <c:v>24.672338165314027</c:v>
                </c:pt>
                <c:pt idx="148">
                  <c:v>24.822338165314026</c:v>
                </c:pt>
                <c:pt idx="149">
                  <c:v>24.972338165314028</c:v>
                </c:pt>
                <c:pt idx="150">
                  <c:v>25.122338165314027</c:v>
                </c:pt>
                <c:pt idx="151">
                  <c:v>25.272338165314025</c:v>
                </c:pt>
                <c:pt idx="152">
                  <c:v>25.422338165314027</c:v>
                </c:pt>
                <c:pt idx="153">
                  <c:v>25.572338165314026</c:v>
                </c:pt>
                <c:pt idx="154">
                  <c:v>25.722338165314024</c:v>
                </c:pt>
                <c:pt idx="155">
                  <c:v>25.872338165314023</c:v>
                </c:pt>
                <c:pt idx="156">
                  <c:v>26.022338165314022</c:v>
                </c:pt>
                <c:pt idx="157">
                  <c:v>26.172338165314024</c:v>
                </c:pt>
                <c:pt idx="158">
                  <c:v>26.322338165314022</c:v>
                </c:pt>
                <c:pt idx="159">
                  <c:v>26.472338165314021</c:v>
                </c:pt>
                <c:pt idx="160">
                  <c:v>26.622338165314023</c:v>
                </c:pt>
                <c:pt idx="161">
                  <c:v>26.772338165314022</c:v>
                </c:pt>
                <c:pt idx="162">
                  <c:v>26.922338165314027</c:v>
                </c:pt>
                <c:pt idx="163">
                  <c:v>27.072338165314026</c:v>
                </c:pt>
                <c:pt idx="164">
                  <c:v>27.222338165314031</c:v>
                </c:pt>
                <c:pt idx="165">
                  <c:v>27.37233816531403</c:v>
                </c:pt>
                <c:pt idx="166">
                  <c:v>27.522338165314036</c:v>
                </c:pt>
                <c:pt idx="167">
                  <c:v>27.672338165314034</c:v>
                </c:pt>
                <c:pt idx="168">
                  <c:v>27.82233816531404</c:v>
                </c:pt>
                <c:pt idx="169">
                  <c:v>27.972338165314039</c:v>
                </c:pt>
                <c:pt idx="170">
                  <c:v>28.122338165314044</c:v>
                </c:pt>
                <c:pt idx="171">
                  <c:v>28.272338165314043</c:v>
                </c:pt>
                <c:pt idx="172">
                  <c:v>28.422338165314049</c:v>
                </c:pt>
                <c:pt idx="173">
                  <c:v>28.572338165314047</c:v>
                </c:pt>
                <c:pt idx="174">
                  <c:v>28.722338165314053</c:v>
                </c:pt>
                <c:pt idx="175">
                  <c:v>28.872338165314051</c:v>
                </c:pt>
                <c:pt idx="176">
                  <c:v>29.022338165314057</c:v>
                </c:pt>
                <c:pt idx="177">
                  <c:v>29.172338165314056</c:v>
                </c:pt>
                <c:pt idx="178">
                  <c:v>29.322338165314061</c:v>
                </c:pt>
                <c:pt idx="179">
                  <c:v>29.47233816531406</c:v>
                </c:pt>
                <c:pt idx="180">
                  <c:v>29.622338165314066</c:v>
                </c:pt>
                <c:pt idx="181">
                  <c:v>29.772338165314064</c:v>
                </c:pt>
                <c:pt idx="182">
                  <c:v>29.92233816531407</c:v>
                </c:pt>
                <c:pt idx="183">
                  <c:v>30.072338165314068</c:v>
                </c:pt>
                <c:pt idx="184">
                  <c:v>30.222338165314074</c:v>
                </c:pt>
                <c:pt idx="185">
                  <c:v>30.372338165314073</c:v>
                </c:pt>
                <c:pt idx="186">
                  <c:v>30.522338165314078</c:v>
                </c:pt>
                <c:pt idx="187">
                  <c:v>30.672338165314077</c:v>
                </c:pt>
                <c:pt idx="188">
                  <c:v>30.822338165314083</c:v>
                </c:pt>
                <c:pt idx="189">
                  <c:v>30.972338165314081</c:v>
                </c:pt>
                <c:pt idx="190">
                  <c:v>31.122338165314087</c:v>
                </c:pt>
                <c:pt idx="191">
                  <c:v>31.272338165314086</c:v>
                </c:pt>
                <c:pt idx="192">
                  <c:v>31.422338165314091</c:v>
                </c:pt>
                <c:pt idx="193">
                  <c:v>31.57233816531409</c:v>
                </c:pt>
                <c:pt idx="194">
                  <c:v>31.722338165314095</c:v>
                </c:pt>
                <c:pt idx="195">
                  <c:v>31.872338165314094</c:v>
                </c:pt>
                <c:pt idx="196">
                  <c:v>32.022338165314103</c:v>
                </c:pt>
                <c:pt idx="197">
                  <c:v>32.172338165314102</c:v>
                </c:pt>
                <c:pt idx="198">
                  <c:v>32.322338165314108</c:v>
                </c:pt>
                <c:pt idx="199">
                  <c:v>32.472338165314106</c:v>
                </c:pt>
                <c:pt idx="200">
                  <c:v>32.622338165314112</c:v>
                </c:pt>
                <c:pt idx="201">
                  <c:v>32.77233816531411</c:v>
                </c:pt>
                <c:pt idx="202">
                  <c:v>32.922338165314116</c:v>
                </c:pt>
                <c:pt idx="203">
                  <c:v>33.072338165314115</c:v>
                </c:pt>
                <c:pt idx="204">
                  <c:v>33.22233816531412</c:v>
                </c:pt>
                <c:pt idx="205">
                  <c:v>33.372338165314119</c:v>
                </c:pt>
                <c:pt idx="206">
                  <c:v>33.522338165314125</c:v>
                </c:pt>
                <c:pt idx="207">
                  <c:v>33.672338165314123</c:v>
                </c:pt>
                <c:pt idx="208">
                  <c:v>33.822338165314129</c:v>
                </c:pt>
                <c:pt idx="209">
                  <c:v>33.972338165314127</c:v>
                </c:pt>
                <c:pt idx="210">
                  <c:v>34.122338165314133</c:v>
                </c:pt>
                <c:pt idx="211">
                  <c:v>34.272338165314132</c:v>
                </c:pt>
                <c:pt idx="212">
                  <c:v>34.422338165314137</c:v>
                </c:pt>
                <c:pt idx="213">
                  <c:v>34.572338165314136</c:v>
                </c:pt>
                <c:pt idx="214">
                  <c:v>34.722338165314142</c:v>
                </c:pt>
                <c:pt idx="215">
                  <c:v>34.87233816531414</c:v>
                </c:pt>
                <c:pt idx="216">
                  <c:v>35.022338165314146</c:v>
                </c:pt>
                <c:pt idx="217">
                  <c:v>35.172338165314144</c:v>
                </c:pt>
                <c:pt idx="218">
                  <c:v>35.32233816531415</c:v>
                </c:pt>
                <c:pt idx="219">
                  <c:v>35.472338165314149</c:v>
                </c:pt>
                <c:pt idx="220">
                  <c:v>35.622338165314154</c:v>
                </c:pt>
                <c:pt idx="221">
                  <c:v>35.772338165314153</c:v>
                </c:pt>
                <c:pt idx="222">
                  <c:v>35.922338165314159</c:v>
                </c:pt>
                <c:pt idx="223">
                  <c:v>36.072338165314157</c:v>
                </c:pt>
                <c:pt idx="224">
                  <c:v>36.222338165314163</c:v>
                </c:pt>
                <c:pt idx="225">
                  <c:v>36.372338165314162</c:v>
                </c:pt>
                <c:pt idx="226">
                  <c:v>36.522338165314167</c:v>
                </c:pt>
                <c:pt idx="227">
                  <c:v>36.672338165314166</c:v>
                </c:pt>
                <c:pt idx="228">
                  <c:v>36.822338165314171</c:v>
                </c:pt>
                <c:pt idx="229">
                  <c:v>36.97233816531417</c:v>
                </c:pt>
                <c:pt idx="230">
                  <c:v>37.122338165314176</c:v>
                </c:pt>
                <c:pt idx="231">
                  <c:v>37.272338165314174</c:v>
                </c:pt>
                <c:pt idx="232">
                  <c:v>37.42233816531418</c:v>
                </c:pt>
                <c:pt idx="233">
                  <c:v>37.572338165314179</c:v>
                </c:pt>
                <c:pt idx="234">
                  <c:v>37.722338165314184</c:v>
                </c:pt>
                <c:pt idx="235">
                  <c:v>37.872338165314183</c:v>
                </c:pt>
                <c:pt idx="236">
                  <c:v>38.022338165314189</c:v>
                </c:pt>
                <c:pt idx="237">
                  <c:v>38.172338165314187</c:v>
                </c:pt>
                <c:pt idx="238">
                  <c:v>38.322338165314193</c:v>
                </c:pt>
                <c:pt idx="239">
                  <c:v>38.472338165314191</c:v>
                </c:pt>
                <c:pt idx="240">
                  <c:v>38.622338165314197</c:v>
                </c:pt>
                <c:pt idx="241">
                  <c:v>38.772338165314196</c:v>
                </c:pt>
                <c:pt idx="242">
                  <c:v>38.922338165314201</c:v>
                </c:pt>
                <c:pt idx="243">
                  <c:v>39.0723381653142</c:v>
                </c:pt>
                <c:pt idx="244">
                  <c:v>39.222338165314206</c:v>
                </c:pt>
                <c:pt idx="245">
                  <c:v>39.372338165314204</c:v>
                </c:pt>
                <c:pt idx="246">
                  <c:v>39.52233816531421</c:v>
                </c:pt>
                <c:pt idx="247">
                  <c:v>39.672338165314208</c:v>
                </c:pt>
                <c:pt idx="248">
                  <c:v>39.822338165314214</c:v>
                </c:pt>
                <c:pt idx="249">
                  <c:v>39.972338165314213</c:v>
                </c:pt>
                <c:pt idx="250">
                  <c:v>40.122338165314218</c:v>
                </c:pt>
                <c:pt idx="251">
                  <c:v>40.272338165314217</c:v>
                </c:pt>
                <c:pt idx="252">
                  <c:v>40.422338165314223</c:v>
                </c:pt>
                <c:pt idx="253">
                  <c:v>40.572338165314221</c:v>
                </c:pt>
                <c:pt idx="254">
                  <c:v>40.722338165314227</c:v>
                </c:pt>
                <c:pt idx="255">
                  <c:v>40.872338165314225</c:v>
                </c:pt>
                <c:pt idx="256">
                  <c:v>41.022338165314231</c:v>
                </c:pt>
                <c:pt idx="257">
                  <c:v>41.17233816531423</c:v>
                </c:pt>
                <c:pt idx="258">
                  <c:v>41.322338165314235</c:v>
                </c:pt>
                <c:pt idx="259">
                  <c:v>41.472338165314234</c:v>
                </c:pt>
                <c:pt idx="260">
                  <c:v>41.62233816531424</c:v>
                </c:pt>
                <c:pt idx="261">
                  <c:v>41.772338165314238</c:v>
                </c:pt>
                <c:pt idx="262">
                  <c:v>41.922338165314244</c:v>
                </c:pt>
                <c:pt idx="263">
                  <c:v>42.072338165314243</c:v>
                </c:pt>
                <c:pt idx="264">
                  <c:v>42.222338165314248</c:v>
                </c:pt>
                <c:pt idx="265">
                  <c:v>42.372338165314247</c:v>
                </c:pt>
                <c:pt idx="266">
                  <c:v>42.522338165314252</c:v>
                </c:pt>
                <c:pt idx="267">
                  <c:v>42.672338165314251</c:v>
                </c:pt>
                <c:pt idx="268">
                  <c:v>42.822338165314257</c:v>
                </c:pt>
                <c:pt idx="269">
                  <c:v>42.972338165314255</c:v>
                </c:pt>
                <c:pt idx="270">
                  <c:v>43.122338165314261</c:v>
                </c:pt>
                <c:pt idx="271">
                  <c:v>43.27233816531426</c:v>
                </c:pt>
                <c:pt idx="272">
                  <c:v>43.422338165314265</c:v>
                </c:pt>
                <c:pt idx="273">
                  <c:v>43.572338165314264</c:v>
                </c:pt>
                <c:pt idx="274">
                  <c:v>43.72233816531427</c:v>
                </c:pt>
                <c:pt idx="275">
                  <c:v>43.872338165314268</c:v>
                </c:pt>
                <c:pt idx="276">
                  <c:v>44.022338165314274</c:v>
                </c:pt>
                <c:pt idx="277">
                  <c:v>44.172338165314272</c:v>
                </c:pt>
                <c:pt idx="278">
                  <c:v>44.322338165314278</c:v>
                </c:pt>
                <c:pt idx="279">
                  <c:v>44.472338165314277</c:v>
                </c:pt>
                <c:pt idx="280">
                  <c:v>44.622338165314282</c:v>
                </c:pt>
                <c:pt idx="281">
                  <c:v>44.772338165314281</c:v>
                </c:pt>
                <c:pt idx="282">
                  <c:v>44.922338165314287</c:v>
                </c:pt>
                <c:pt idx="283">
                  <c:v>45.072338165314285</c:v>
                </c:pt>
                <c:pt idx="284">
                  <c:v>45.222338165314291</c:v>
                </c:pt>
                <c:pt idx="285">
                  <c:v>45.372338165314289</c:v>
                </c:pt>
                <c:pt idx="286">
                  <c:v>45.522338165314295</c:v>
                </c:pt>
                <c:pt idx="287">
                  <c:v>45.672338165314294</c:v>
                </c:pt>
                <c:pt idx="288">
                  <c:v>45.822338165314299</c:v>
                </c:pt>
                <c:pt idx="289">
                  <c:v>45.972338165314298</c:v>
                </c:pt>
                <c:pt idx="290">
                  <c:v>46.122338165314304</c:v>
                </c:pt>
                <c:pt idx="291">
                  <c:v>46.272338165314302</c:v>
                </c:pt>
                <c:pt idx="292">
                  <c:v>46.422338165314308</c:v>
                </c:pt>
                <c:pt idx="293">
                  <c:v>46.572338165314306</c:v>
                </c:pt>
              </c:numCache>
            </c:numRef>
          </c:xVal>
          <c:yVal>
            <c:numRef>
              <c:f>Model!$P$3:$P$296</c:f>
              <c:numCache>
                <c:formatCode>General</c:formatCode>
                <c:ptCount val="294"/>
                <c:pt idx="0">
                  <c:v>0</c:v>
                </c:pt>
                <c:pt idx="1">
                  <c:v>6.0949445490621201E-10</c:v>
                </c:pt>
                <c:pt idx="2">
                  <c:v>2.0747005557986142E-8</c:v>
                </c:pt>
                <c:pt idx="3">
                  <c:v>1.2708397478800038E-7</c:v>
                </c:pt>
                <c:pt idx="4">
                  <c:v>4.3420892226198049E-7</c:v>
                </c:pt>
                <c:pt idx="5">
                  <c:v>1.1012884515437804E-6</c:v>
                </c:pt>
                <c:pt idx="6">
                  <c:v>2.3300746780918757E-6</c:v>
                </c:pt>
                <c:pt idx="7">
                  <c:v>4.363482676073005E-6</c:v>
                </c:pt>
                <c:pt idx="8">
                  <c:v>7.4844879274227338E-6</c:v>
                </c:pt>
                <c:pt idx="9">
                  <c:v>1.201522855920345E-5</c:v>
                </c:pt>
                <c:pt idx="10">
                  <c:v>1.8316249276506547E-5</c:v>
                </c:pt>
                <c:pt idx="11">
                  <c:v>2.678584855131394E-5</c:v>
                </c:pt>
                <c:pt idx="12">
                  <c:v>3.7859503827952778E-5</c:v>
                </c:pt>
                <c:pt idx="13">
                  <c:v>5.2009357211169061E-5</c:v>
                </c:pt>
                <c:pt idx="14">
                  <c:v>6.9743748894790514E-5</c:v>
                </c:pt>
                <c:pt idx="15">
                  <c:v>9.1606788724551969E-5</c:v>
                </c:pt>
                <c:pt idx="16">
                  <c:v>1.1817795840918244E-4</c:v>
                </c:pt>
                <c:pt idx="17">
                  <c:v>1.500717383946526E-4</c:v>
                </c:pt>
                <c:pt idx="18">
                  <c:v>1.8793725448051912E-4</c:v>
                </c:pt>
                <c:pt idx="19">
                  <c:v>2.3245794005399834E-4</c:v>
                </c:pt>
                <c:pt idx="20">
                  <c:v>2.8435121040293332E-4</c:v>
                </c:pt>
                <c:pt idx="21">
                  <c:v>3.4436814602245569E-4</c:v>
                </c:pt>
                <c:pt idx="22">
                  <c:v>4.132931821706487E-4</c:v>
                </c:pt>
                <c:pt idx="23">
                  <c:v>4.9194380220229927E-4</c:v>
                </c:pt>
                <c:pt idx="24">
                  <c:v>5.8117023241743837E-4</c:v>
                </c:pt>
                <c:pt idx="25">
                  <c:v>6.8185513633101102E-4</c:v>
                </c:pt>
                <c:pt idx="26">
                  <c:v>7.9491330639880342E-4</c:v>
                </c:pt>
                <c:pt idx="27">
                  <c:v>9.2129135134610962E-4</c:v>
                </c:pt>
                <c:pt idx="28">
                  <c:v>1.0619673773258897E-3</c:v>
                </c:pt>
                <c:pt idx="29">
                  <c:v>1.2179506612046698E-3</c:v>
                </c:pt>
                <c:pt idx="30">
                  <c:v>1.390281314329056E-3</c:v>
                </c:pt>
                <c:pt idx="31">
                  <c:v>1.5800299351689251E-3</c:v>
                </c:pt>
                <c:pt idx="32">
                  <c:v>1.7882972492738736E-3</c:v>
                </c:pt>
                <c:pt idx="33">
                  <c:v>2.0162137350027143E-3</c:v>
                </c:pt>
                <c:pt idx="34">
                  <c:v>2.2649392335183371E-3</c:v>
                </c:pt>
                <c:pt idx="35">
                  <c:v>2.5356625415520195E-3</c:v>
                </c:pt>
                <c:pt idx="36">
                  <c:v>2.8296009854659188E-3</c:v>
                </c:pt>
                <c:pt idx="37">
                  <c:v>3.1479999751516941E-3</c:v>
                </c:pt>
                <c:pt idx="38">
                  <c:v>3.4921325363195255E-3</c:v>
                </c:pt>
                <c:pt idx="39">
                  <c:v>3.8632988197414564E-3</c:v>
                </c:pt>
                <c:pt idx="40">
                  <c:v>4.2628255860267528E-3</c:v>
                </c:pt>
                <c:pt idx="41">
                  <c:v>4.6920656645157433E-3</c:v>
                </c:pt>
                <c:pt idx="42">
                  <c:v>5.152397384892371E-3</c:v>
                </c:pt>
                <c:pt idx="43">
                  <c:v>5.6452239801250137E-3</c:v>
                </c:pt>
                <c:pt idx="44">
                  <c:v>6.1719729593625594E-3</c:v>
                </c:pt>
                <c:pt idx="45">
                  <c:v>6.7340954494226057E-3</c:v>
                </c:pt>
                <c:pt idx="46">
                  <c:v>7.3330655035271919E-3</c:v>
                </c:pt>
                <c:pt idx="47">
                  <c:v>7.9703793759603458E-3</c:v>
                </c:pt>
                <c:pt idx="48">
                  <c:v>8.5929966178715112E-3</c:v>
                </c:pt>
                <c:pt idx="49">
                  <c:v>9.1406138597826762E-3</c:v>
                </c:pt>
                <c:pt idx="50">
                  <c:v>9.6132311016938407E-3</c:v>
                </c:pt>
                <c:pt idx="51">
                  <c:v>1.0010848343605007E-2</c:v>
                </c:pt>
                <c:pt idx="52">
                  <c:v>1.0333465585516172E-2</c:v>
                </c:pt>
                <c:pt idx="53">
                  <c:v>1.0581082827427337E-2</c:v>
                </c:pt>
                <c:pt idx="54">
                  <c:v>1.0753700069338502E-2</c:v>
                </c:pt>
                <c:pt idx="55">
                  <c:v>1.0851317311249666E-2</c:v>
                </c:pt>
                <c:pt idx="56">
                  <c:v>1.087393455316083E-2</c:v>
                </c:pt>
                <c:pt idx="57">
                  <c:v>1.087393455316083E-2</c:v>
                </c:pt>
                <c:pt idx="58">
                  <c:v>1.087393455316083E-2</c:v>
                </c:pt>
                <c:pt idx="59">
                  <c:v>1.087393455316083E-2</c:v>
                </c:pt>
                <c:pt idx="60">
                  <c:v>1.087393455316083E-2</c:v>
                </c:pt>
                <c:pt idx="61">
                  <c:v>1.087393455316083E-2</c:v>
                </c:pt>
                <c:pt idx="62">
                  <c:v>1.087393455316083E-2</c:v>
                </c:pt>
                <c:pt idx="63">
                  <c:v>1.087393455316083E-2</c:v>
                </c:pt>
                <c:pt idx="64">
                  <c:v>1.087393455316083E-2</c:v>
                </c:pt>
                <c:pt idx="65">
                  <c:v>1.087393455316083E-2</c:v>
                </c:pt>
                <c:pt idx="66">
                  <c:v>1.087393455316083E-2</c:v>
                </c:pt>
                <c:pt idx="67">
                  <c:v>1.087393455316083E-2</c:v>
                </c:pt>
                <c:pt idx="68">
                  <c:v>1.087393455316083E-2</c:v>
                </c:pt>
                <c:pt idx="69">
                  <c:v>1.087393455316083E-2</c:v>
                </c:pt>
                <c:pt idx="70">
                  <c:v>1.087393455316083E-2</c:v>
                </c:pt>
                <c:pt idx="71">
                  <c:v>1.087393455316083E-2</c:v>
                </c:pt>
                <c:pt idx="72">
                  <c:v>1.087393455316083E-2</c:v>
                </c:pt>
                <c:pt idx="73">
                  <c:v>1.087393455316083E-2</c:v>
                </c:pt>
                <c:pt idx="74">
                  <c:v>1.087393455316083E-2</c:v>
                </c:pt>
                <c:pt idx="75">
                  <c:v>1.087393455316083E-2</c:v>
                </c:pt>
                <c:pt idx="76">
                  <c:v>1.087393455316083E-2</c:v>
                </c:pt>
                <c:pt idx="77">
                  <c:v>1.087393455316083E-2</c:v>
                </c:pt>
                <c:pt idx="78">
                  <c:v>1.087393455316083E-2</c:v>
                </c:pt>
                <c:pt idx="79">
                  <c:v>1.087393455316083E-2</c:v>
                </c:pt>
                <c:pt idx="80">
                  <c:v>1.087393455316083E-2</c:v>
                </c:pt>
                <c:pt idx="81">
                  <c:v>1.087393455316083E-2</c:v>
                </c:pt>
                <c:pt idx="82">
                  <c:v>1.087393455316083E-2</c:v>
                </c:pt>
                <c:pt idx="83">
                  <c:v>1.087393455316083E-2</c:v>
                </c:pt>
                <c:pt idx="84">
                  <c:v>1.087393455316083E-2</c:v>
                </c:pt>
                <c:pt idx="85">
                  <c:v>1.087393455316083E-2</c:v>
                </c:pt>
                <c:pt idx="86">
                  <c:v>1.087393455316083E-2</c:v>
                </c:pt>
                <c:pt idx="87">
                  <c:v>1.087393455316083E-2</c:v>
                </c:pt>
                <c:pt idx="88">
                  <c:v>1.087393455316083E-2</c:v>
                </c:pt>
                <c:pt idx="89">
                  <c:v>1.087393455316083E-2</c:v>
                </c:pt>
                <c:pt idx="90">
                  <c:v>1.087393455316083E-2</c:v>
                </c:pt>
                <c:pt idx="91">
                  <c:v>1.087393455316083E-2</c:v>
                </c:pt>
                <c:pt idx="92">
                  <c:v>1.087393455316083E-2</c:v>
                </c:pt>
                <c:pt idx="93">
                  <c:v>1.087393455316083E-2</c:v>
                </c:pt>
                <c:pt idx="94">
                  <c:v>1.087393455316083E-2</c:v>
                </c:pt>
                <c:pt idx="95">
                  <c:v>1.087393455316083E-2</c:v>
                </c:pt>
                <c:pt idx="96">
                  <c:v>1.087393455316083E-2</c:v>
                </c:pt>
                <c:pt idx="97">
                  <c:v>1.087393455316083E-2</c:v>
                </c:pt>
                <c:pt idx="98">
                  <c:v>1.087393455316083E-2</c:v>
                </c:pt>
                <c:pt idx="99">
                  <c:v>1.087393455316083E-2</c:v>
                </c:pt>
                <c:pt idx="100">
                  <c:v>1.087393455316083E-2</c:v>
                </c:pt>
                <c:pt idx="101">
                  <c:v>1.087393455316083E-2</c:v>
                </c:pt>
                <c:pt idx="102">
                  <c:v>1.087393455316083E-2</c:v>
                </c:pt>
                <c:pt idx="103">
                  <c:v>1.087393455316083E-2</c:v>
                </c:pt>
                <c:pt idx="104">
                  <c:v>1.087393455316083E-2</c:v>
                </c:pt>
                <c:pt idx="105">
                  <c:v>1.087393455316083E-2</c:v>
                </c:pt>
                <c:pt idx="106">
                  <c:v>1.087393455316083E-2</c:v>
                </c:pt>
                <c:pt idx="107">
                  <c:v>1.087393455316083E-2</c:v>
                </c:pt>
                <c:pt idx="108">
                  <c:v>1.087393455316083E-2</c:v>
                </c:pt>
                <c:pt idx="109">
                  <c:v>1.087393455316083E-2</c:v>
                </c:pt>
                <c:pt idx="110">
                  <c:v>1.087393455316083E-2</c:v>
                </c:pt>
                <c:pt idx="111">
                  <c:v>1.087393455316083E-2</c:v>
                </c:pt>
                <c:pt idx="112">
                  <c:v>1.087393455316083E-2</c:v>
                </c:pt>
                <c:pt idx="113">
                  <c:v>1.087393455316083E-2</c:v>
                </c:pt>
                <c:pt idx="114">
                  <c:v>1.087393455316083E-2</c:v>
                </c:pt>
                <c:pt idx="115">
                  <c:v>1.087393455316083E-2</c:v>
                </c:pt>
                <c:pt idx="116">
                  <c:v>1.087393455316083E-2</c:v>
                </c:pt>
                <c:pt idx="117">
                  <c:v>1.087393455316083E-2</c:v>
                </c:pt>
                <c:pt idx="118">
                  <c:v>1.087393455316083E-2</c:v>
                </c:pt>
                <c:pt idx="119">
                  <c:v>1.087393455316083E-2</c:v>
                </c:pt>
                <c:pt idx="120">
                  <c:v>1.087393455316083E-2</c:v>
                </c:pt>
                <c:pt idx="121">
                  <c:v>1.087393455316083E-2</c:v>
                </c:pt>
                <c:pt idx="122">
                  <c:v>1.087393455316083E-2</c:v>
                </c:pt>
                <c:pt idx="123">
                  <c:v>1.087393455316083E-2</c:v>
                </c:pt>
                <c:pt idx="124">
                  <c:v>1.087393455316083E-2</c:v>
                </c:pt>
                <c:pt idx="125">
                  <c:v>1.087393455316083E-2</c:v>
                </c:pt>
                <c:pt idx="126">
                  <c:v>1.087393455316083E-2</c:v>
                </c:pt>
                <c:pt idx="127">
                  <c:v>1.087393455316083E-2</c:v>
                </c:pt>
                <c:pt idx="128">
                  <c:v>1.087393455316083E-2</c:v>
                </c:pt>
                <c:pt idx="129">
                  <c:v>1.087393455316083E-2</c:v>
                </c:pt>
                <c:pt idx="130">
                  <c:v>1.087393455316083E-2</c:v>
                </c:pt>
                <c:pt idx="131">
                  <c:v>1.087393455316083E-2</c:v>
                </c:pt>
                <c:pt idx="132">
                  <c:v>1.087393455316083E-2</c:v>
                </c:pt>
                <c:pt idx="133">
                  <c:v>1.087393455316083E-2</c:v>
                </c:pt>
                <c:pt idx="134">
                  <c:v>1.087393455316083E-2</c:v>
                </c:pt>
                <c:pt idx="135">
                  <c:v>1.087393455316083E-2</c:v>
                </c:pt>
                <c:pt idx="136">
                  <c:v>1.087393455316083E-2</c:v>
                </c:pt>
                <c:pt idx="137">
                  <c:v>1.087393455316083E-2</c:v>
                </c:pt>
                <c:pt idx="138">
                  <c:v>1.087393455316083E-2</c:v>
                </c:pt>
                <c:pt idx="139">
                  <c:v>1.087393455316083E-2</c:v>
                </c:pt>
                <c:pt idx="140">
                  <c:v>1.087393455316083E-2</c:v>
                </c:pt>
                <c:pt idx="141">
                  <c:v>1.087393455316083E-2</c:v>
                </c:pt>
                <c:pt idx="142">
                  <c:v>1.087393455316083E-2</c:v>
                </c:pt>
                <c:pt idx="143">
                  <c:v>1.087393455316083E-2</c:v>
                </c:pt>
                <c:pt idx="144">
                  <c:v>1.087393455316083E-2</c:v>
                </c:pt>
                <c:pt idx="145">
                  <c:v>1.087393455316083E-2</c:v>
                </c:pt>
                <c:pt idx="146">
                  <c:v>1.087393455316083E-2</c:v>
                </c:pt>
                <c:pt idx="147">
                  <c:v>1.087393455316083E-2</c:v>
                </c:pt>
                <c:pt idx="148">
                  <c:v>1.087393455316083E-2</c:v>
                </c:pt>
                <c:pt idx="149">
                  <c:v>1.087393455316083E-2</c:v>
                </c:pt>
                <c:pt idx="150">
                  <c:v>1.087393455316083E-2</c:v>
                </c:pt>
                <c:pt idx="151">
                  <c:v>1.087393455316083E-2</c:v>
                </c:pt>
                <c:pt idx="152">
                  <c:v>1.087393455316083E-2</c:v>
                </c:pt>
                <c:pt idx="153">
                  <c:v>1.087393455316083E-2</c:v>
                </c:pt>
                <c:pt idx="154">
                  <c:v>1.087393455316083E-2</c:v>
                </c:pt>
                <c:pt idx="155">
                  <c:v>1.087393455316083E-2</c:v>
                </c:pt>
                <c:pt idx="156">
                  <c:v>1.087393455316083E-2</c:v>
                </c:pt>
                <c:pt idx="157">
                  <c:v>1.087393455316083E-2</c:v>
                </c:pt>
                <c:pt idx="158">
                  <c:v>1.087393455316083E-2</c:v>
                </c:pt>
                <c:pt idx="159">
                  <c:v>1.087393455316083E-2</c:v>
                </c:pt>
                <c:pt idx="160">
                  <c:v>1.087393455316083E-2</c:v>
                </c:pt>
                <c:pt idx="161">
                  <c:v>1.087393455316083E-2</c:v>
                </c:pt>
                <c:pt idx="162">
                  <c:v>1.087393455316083E-2</c:v>
                </c:pt>
                <c:pt idx="163">
                  <c:v>1.087393455316083E-2</c:v>
                </c:pt>
                <c:pt idx="164">
                  <c:v>1.087393455316083E-2</c:v>
                </c:pt>
                <c:pt idx="165">
                  <c:v>1.087393455316083E-2</c:v>
                </c:pt>
                <c:pt idx="166">
                  <c:v>1.087393455316083E-2</c:v>
                </c:pt>
                <c:pt idx="167">
                  <c:v>1.087393455316083E-2</c:v>
                </c:pt>
                <c:pt idx="168">
                  <c:v>1.087393455316083E-2</c:v>
                </c:pt>
                <c:pt idx="169">
                  <c:v>1.087393455316083E-2</c:v>
                </c:pt>
                <c:pt idx="170">
                  <c:v>1.087393455316083E-2</c:v>
                </c:pt>
                <c:pt idx="171">
                  <c:v>1.087393455316083E-2</c:v>
                </c:pt>
                <c:pt idx="172">
                  <c:v>1.087393455316083E-2</c:v>
                </c:pt>
                <c:pt idx="173">
                  <c:v>1.087393455316083E-2</c:v>
                </c:pt>
                <c:pt idx="174">
                  <c:v>1.087393455316083E-2</c:v>
                </c:pt>
                <c:pt idx="175">
                  <c:v>1.087393455316083E-2</c:v>
                </c:pt>
                <c:pt idx="176">
                  <c:v>1.087393455316083E-2</c:v>
                </c:pt>
                <c:pt idx="177">
                  <c:v>1.087393455316083E-2</c:v>
                </c:pt>
                <c:pt idx="178">
                  <c:v>1.087393455316083E-2</c:v>
                </c:pt>
                <c:pt idx="179">
                  <c:v>1.087393455316083E-2</c:v>
                </c:pt>
                <c:pt idx="180">
                  <c:v>1.087393455316083E-2</c:v>
                </c:pt>
                <c:pt idx="181">
                  <c:v>1.087393455316083E-2</c:v>
                </c:pt>
                <c:pt idx="182">
                  <c:v>1.087393455316083E-2</c:v>
                </c:pt>
                <c:pt idx="183">
                  <c:v>1.087393455316083E-2</c:v>
                </c:pt>
                <c:pt idx="184">
                  <c:v>1.087393455316083E-2</c:v>
                </c:pt>
                <c:pt idx="185">
                  <c:v>1.087393455316083E-2</c:v>
                </c:pt>
                <c:pt idx="186">
                  <c:v>1.087393455316083E-2</c:v>
                </c:pt>
                <c:pt idx="187">
                  <c:v>1.087393455316083E-2</c:v>
                </c:pt>
                <c:pt idx="188">
                  <c:v>1.087393455316083E-2</c:v>
                </c:pt>
                <c:pt idx="189">
                  <c:v>1.087393455316083E-2</c:v>
                </c:pt>
                <c:pt idx="190">
                  <c:v>1.087393455316083E-2</c:v>
                </c:pt>
                <c:pt idx="191">
                  <c:v>1.087393455316083E-2</c:v>
                </c:pt>
                <c:pt idx="192">
                  <c:v>1.087393455316083E-2</c:v>
                </c:pt>
                <c:pt idx="193">
                  <c:v>1.087393455316083E-2</c:v>
                </c:pt>
                <c:pt idx="194">
                  <c:v>1.087393455316083E-2</c:v>
                </c:pt>
                <c:pt idx="195">
                  <c:v>1.087393455316083E-2</c:v>
                </c:pt>
                <c:pt idx="196">
                  <c:v>1.087393455316083E-2</c:v>
                </c:pt>
                <c:pt idx="197">
                  <c:v>1.087393455316083E-2</c:v>
                </c:pt>
                <c:pt idx="198">
                  <c:v>1.087393455316083E-2</c:v>
                </c:pt>
                <c:pt idx="199">
                  <c:v>1.087393455316083E-2</c:v>
                </c:pt>
                <c:pt idx="200">
                  <c:v>1.087393455316083E-2</c:v>
                </c:pt>
                <c:pt idx="201">
                  <c:v>1.087393455316083E-2</c:v>
                </c:pt>
                <c:pt idx="202">
                  <c:v>1.087393455316083E-2</c:v>
                </c:pt>
                <c:pt idx="203">
                  <c:v>1.087393455316083E-2</c:v>
                </c:pt>
                <c:pt idx="204">
                  <c:v>1.087393455316083E-2</c:v>
                </c:pt>
                <c:pt idx="205">
                  <c:v>1.087393455316083E-2</c:v>
                </c:pt>
                <c:pt idx="206">
                  <c:v>1.087393455316083E-2</c:v>
                </c:pt>
                <c:pt idx="207">
                  <c:v>1.087393455316083E-2</c:v>
                </c:pt>
                <c:pt idx="208">
                  <c:v>1.087393455316083E-2</c:v>
                </c:pt>
                <c:pt idx="209">
                  <c:v>1.087393455316083E-2</c:v>
                </c:pt>
                <c:pt idx="210">
                  <c:v>1.087393455316083E-2</c:v>
                </c:pt>
                <c:pt idx="211">
                  <c:v>1.087393455316083E-2</c:v>
                </c:pt>
                <c:pt idx="212">
                  <c:v>1.087393455316083E-2</c:v>
                </c:pt>
                <c:pt idx="213">
                  <c:v>1.087393455316083E-2</c:v>
                </c:pt>
                <c:pt idx="214">
                  <c:v>1.087393455316083E-2</c:v>
                </c:pt>
                <c:pt idx="215">
                  <c:v>1.087393455316083E-2</c:v>
                </c:pt>
                <c:pt idx="216">
                  <c:v>1.087393455316083E-2</c:v>
                </c:pt>
                <c:pt idx="217">
                  <c:v>1.087393455316083E-2</c:v>
                </c:pt>
                <c:pt idx="218">
                  <c:v>1.087393455316083E-2</c:v>
                </c:pt>
                <c:pt idx="219">
                  <c:v>1.087393455316083E-2</c:v>
                </c:pt>
                <c:pt idx="220">
                  <c:v>1.087393455316083E-2</c:v>
                </c:pt>
                <c:pt idx="221">
                  <c:v>1.087393455316083E-2</c:v>
                </c:pt>
                <c:pt idx="222">
                  <c:v>1.087393455316083E-2</c:v>
                </c:pt>
                <c:pt idx="223">
                  <c:v>1.087393455316083E-2</c:v>
                </c:pt>
                <c:pt idx="224">
                  <c:v>1.087393455316083E-2</c:v>
                </c:pt>
                <c:pt idx="225">
                  <c:v>1.087393455316083E-2</c:v>
                </c:pt>
                <c:pt idx="226">
                  <c:v>1.087393455316083E-2</c:v>
                </c:pt>
                <c:pt idx="227">
                  <c:v>1.087393455316083E-2</c:v>
                </c:pt>
                <c:pt idx="228">
                  <c:v>1.087393455316083E-2</c:v>
                </c:pt>
                <c:pt idx="229">
                  <c:v>1.087393455316083E-2</c:v>
                </c:pt>
                <c:pt idx="230">
                  <c:v>1.087393455316083E-2</c:v>
                </c:pt>
                <c:pt idx="231">
                  <c:v>1.087393455316083E-2</c:v>
                </c:pt>
                <c:pt idx="232">
                  <c:v>1.087393455316083E-2</c:v>
                </c:pt>
                <c:pt idx="233">
                  <c:v>1.087393455316083E-2</c:v>
                </c:pt>
                <c:pt idx="234">
                  <c:v>1.087393455316083E-2</c:v>
                </c:pt>
                <c:pt idx="235">
                  <c:v>1.087393455316083E-2</c:v>
                </c:pt>
                <c:pt idx="236">
                  <c:v>1.087393455316083E-2</c:v>
                </c:pt>
                <c:pt idx="237">
                  <c:v>1.087393455316083E-2</c:v>
                </c:pt>
                <c:pt idx="238">
                  <c:v>1.087393455316083E-2</c:v>
                </c:pt>
                <c:pt idx="239">
                  <c:v>1.087393455316083E-2</c:v>
                </c:pt>
                <c:pt idx="240">
                  <c:v>1.087393455316083E-2</c:v>
                </c:pt>
                <c:pt idx="241">
                  <c:v>1.087393455316083E-2</c:v>
                </c:pt>
                <c:pt idx="242">
                  <c:v>1.087393455316083E-2</c:v>
                </c:pt>
                <c:pt idx="243">
                  <c:v>1.087393455316083E-2</c:v>
                </c:pt>
                <c:pt idx="244">
                  <c:v>1.087393455316083E-2</c:v>
                </c:pt>
                <c:pt idx="245">
                  <c:v>1.087393455316083E-2</c:v>
                </c:pt>
                <c:pt idx="246">
                  <c:v>1.087393455316083E-2</c:v>
                </c:pt>
                <c:pt idx="247">
                  <c:v>1.087393455316083E-2</c:v>
                </c:pt>
                <c:pt idx="248">
                  <c:v>1.087393455316083E-2</c:v>
                </c:pt>
                <c:pt idx="249">
                  <c:v>1.087393455316083E-2</c:v>
                </c:pt>
                <c:pt idx="250">
                  <c:v>1.087393455316083E-2</c:v>
                </c:pt>
                <c:pt idx="251">
                  <c:v>1.087393455316083E-2</c:v>
                </c:pt>
                <c:pt idx="252">
                  <c:v>1.087393455316083E-2</c:v>
                </c:pt>
                <c:pt idx="253">
                  <c:v>1.087393455316083E-2</c:v>
                </c:pt>
                <c:pt idx="254">
                  <c:v>1.087393455316083E-2</c:v>
                </c:pt>
                <c:pt idx="255">
                  <c:v>1.087393455316083E-2</c:v>
                </c:pt>
                <c:pt idx="256">
                  <c:v>1.087393455316083E-2</c:v>
                </c:pt>
                <c:pt idx="257">
                  <c:v>1.087393455316083E-2</c:v>
                </c:pt>
                <c:pt idx="258">
                  <c:v>1.087393455316083E-2</c:v>
                </c:pt>
                <c:pt idx="259">
                  <c:v>1.087393455316083E-2</c:v>
                </c:pt>
                <c:pt idx="260">
                  <c:v>1.087393455316083E-2</c:v>
                </c:pt>
                <c:pt idx="261">
                  <c:v>1.087393455316083E-2</c:v>
                </c:pt>
                <c:pt idx="262">
                  <c:v>1.087393455316083E-2</c:v>
                </c:pt>
                <c:pt idx="263">
                  <c:v>1.087393455316083E-2</c:v>
                </c:pt>
                <c:pt idx="264">
                  <c:v>1.087393455316083E-2</c:v>
                </c:pt>
                <c:pt idx="265">
                  <c:v>1.087393455316083E-2</c:v>
                </c:pt>
                <c:pt idx="266">
                  <c:v>1.087393455316083E-2</c:v>
                </c:pt>
                <c:pt idx="267">
                  <c:v>1.087393455316083E-2</c:v>
                </c:pt>
                <c:pt idx="268">
                  <c:v>1.087393455316083E-2</c:v>
                </c:pt>
                <c:pt idx="269">
                  <c:v>1.087393455316083E-2</c:v>
                </c:pt>
                <c:pt idx="270">
                  <c:v>1.087393455316083E-2</c:v>
                </c:pt>
                <c:pt idx="271">
                  <c:v>1.087393455316083E-2</c:v>
                </c:pt>
                <c:pt idx="272">
                  <c:v>1.087393455316083E-2</c:v>
                </c:pt>
                <c:pt idx="273">
                  <c:v>1.087393455316083E-2</c:v>
                </c:pt>
                <c:pt idx="274">
                  <c:v>1.087393455316083E-2</c:v>
                </c:pt>
                <c:pt idx="275">
                  <c:v>1.087393455316083E-2</c:v>
                </c:pt>
                <c:pt idx="276">
                  <c:v>1.087393455316083E-2</c:v>
                </c:pt>
                <c:pt idx="277">
                  <c:v>1.087393455316083E-2</c:v>
                </c:pt>
                <c:pt idx="278">
                  <c:v>1.087393455316083E-2</c:v>
                </c:pt>
                <c:pt idx="279">
                  <c:v>1.087393455316083E-2</c:v>
                </c:pt>
                <c:pt idx="280">
                  <c:v>1.087393455316083E-2</c:v>
                </c:pt>
                <c:pt idx="281">
                  <c:v>1.087393455316083E-2</c:v>
                </c:pt>
                <c:pt idx="282">
                  <c:v>1.087393455316083E-2</c:v>
                </c:pt>
                <c:pt idx="283">
                  <c:v>1.087393455316083E-2</c:v>
                </c:pt>
                <c:pt idx="284">
                  <c:v>1.087393455316083E-2</c:v>
                </c:pt>
                <c:pt idx="285">
                  <c:v>1.087393455316083E-2</c:v>
                </c:pt>
                <c:pt idx="286">
                  <c:v>1.087393455316083E-2</c:v>
                </c:pt>
                <c:pt idx="287">
                  <c:v>1.087393455316083E-2</c:v>
                </c:pt>
                <c:pt idx="288">
                  <c:v>1.087393455316083E-2</c:v>
                </c:pt>
                <c:pt idx="289">
                  <c:v>1.087393455316083E-2</c:v>
                </c:pt>
                <c:pt idx="290">
                  <c:v>1.087393455316083E-2</c:v>
                </c:pt>
                <c:pt idx="291">
                  <c:v>1.087393455316083E-2</c:v>
                </c:pt>
                <c:pt idx="292">
                  <c:v>1.087393455316083E-2</c:v>
                </c:pt>
                <c:pt idx="293">
                  <c:v>1.087393455316083E-2</c:v>
                </c:pt>
              </c:numCache>
            </c:numRef>
          </c:yVal>
          <c:smooth val="1"/>
        </c:ser>
        <c:dLbls/>
        <c:axId val="72204288"/>
        <c:axId val="72206208"/>
      </c:scatterChart>
      <c:valAx>
        <c:axId val="72204288"/>
        <c:scaling>
          <c:orientation val="minMax"/>
          <c:max val="45"/>
          <c:min val="0"/>
        </c:scaling>
        <c:axPos val="b"/>
        <c:title>
          <c:tx>
            <c:rich>
              <a:bodyPr/>
              <a:lstStyle/>
              <a:p>
                <a:pPr>
                  <a:defRPr/>
                </a:pPr>
                <a:r>
                  <a:rPr lang="en-US"/>
                  <a:t>Minutes</a:t>
                </a:r>
              </a:p>
            </c:rich>
          </c:tx>
        </c:title>
        <c:numFmt formatCode="General" sourceLinked="1"/>
        <c:majorTickMark val="none"/>
        <c:tickLblPos val="nextTo"/>
        <c:crossAx val="72206208"/>
        <c:crosses val="autoZero"/>
        <c:crossBetween val="midCat"/>
      </c:valAx>
      <c:valAx>
        <c:axId val="72206208"/>
        <c:scaling>
          <c:orientation val="minMax"/>
          <c:max val="1"/>
          <c:min val="0"/>
        </c:scaling>
        <c:axPos val="l"/>
        <c:majorGridlines/>
        <c:numFmt formatCode="General" sourceLinked="1"/>
        <c:majorTickMark val="none"/>
        <c:tickLblPos val="nextTo"/>
        <c:crossAx val="72204288"/>
        <c:crosses val="autoZero"/>
        <c:crossBetween val="midCat"/>
      </c:valAx>
    </c:plotArea>
    <c:legend>
      <c:legendPos val="r"/>
      <c:layout>
        <c:manualLayout>
          <c:xMode val="edge"/>
          <c:yMode val="edge"/>
          <c:x val="9.8676056338028298E-2"/>
          <c:y val="0.21445209973753301"/>
          <c:w val="0.39428169014084635"/>
          <c:h val="0.13116506270049574"/>
        </c:manualLayout>
      </c:layout>
      <c:spPr>
        <a:solidFill>
          <a:sysClr val="window" lastClr="FFFFFF"/>
        </a:solidFill>
      </c:spPr>
    </c:legend>
    <c:plotVisOnly val="1"/>
    <c:dispBlanksAs val="gap"/>
  </c:chart>
  <c:printSettings>
    <c:headerFooter/>
    <c:pageMargins b="0.75000000000000189" l="0.70000000000000062" r="0.70000000000000062" t="0.750000000000001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Histogram of $E$3</a:t>
            </a:r>
          </a:p>
        </c:rich>
      </c:tx>
      <c:layout/>
    </c:title>
    <c:plotArea>
      <c:layout/>
      <c:scatterChart>
        <c:scatterStyle val="lineMarker"/>
        <c:ser>
          <c:idx val="0"/>
          <c:order val="0"/>
          <c:tx>
            <c:strRef>
              <c:f>MCSim4!$AL$1</c:f>
              <c:strCache>
                <c:ptCount val="1"/>
                <c:pt idx="0">
                  <c:v>$E$3</c:v>
                </c:pt>
              </c:strCache>
            </c:strRef>
          </c:tx>
          <c:marker>
            <c:symbol val="none"/>
          </c:marker>
          <c:xVal>
            <c:numRef>
              <c:f>MCSim4!$AK$2:$AK$85</c:f>
              <c:numCache>
                <c:formatCode>General</c:formatCode>
                <c:ptCount val="84"/>
                <c:pt idx="0">
                  <c:v>0</c:v>
                </c:pt>
                <c:pt idx="1">
                  <c:v>0</c:v>
                </c:pt>
                <c:pt idx="2">
                  <c:v>2.5000000000000001E-2</c:v>
                </c:pt>
                <c:pt idx="3">
                  <c:v>2.5000000000000001E-2</c:v>
                </c:pt>
                <c:pt idx="4">
                  <c:v>0.05</c:v>
                </c:pt>
                <c:pt idx="5">
                  <c:v>0.05</c:v>
                </c:pt>
                <c:pt idx="6">
                  <c:v>7.4999999999999997E-2</c:v>
                </c:pt>
                <c:pt idx="7">
                  <c:v>7.4999999999999997E-2</c:v>
                </c:pt>
                <c:pt idx="8">
                  <c:v>0.1</c:v>
                </c:pt>
                <c:pt idx="9">
                  <c:v>0.1</c:v>
                </c:pt>
                <c:pt idx="10">
                  <c:v>0.125</c:v>
                </c:pt>
                <c:pt idx="11">
                  <c:v>0.125</c:v>
                </c:pt>
                <c:pt idx="12">
                  <c:v>0.15</c:v>
                </c:pt>
                <c:pt idx="13">
                  <c:v>0.15</c:v>
                </c:pt>
                <c:pt idx="14">
                  <c:v>0.17499999999999999</c:v>
                </c:pt>
                <c:pt idx="15">
                  <c:v>0.17499999999999999</c:v>
                </c:pt>
                <c:pt idx="16">
                  <c:v>0.2</c:v>
                </c:pt>
                <c:pt idx="17">
                  <c:v>0.2</c:v>
                </c:pt>
                <c:pt idx="18">
                  <c:v>0.22500000000000001</c:v>
                </c:pt>
                <c:pt idx="19">
                  <c:v>0.22500000000000001</c:v>
                </c:pt>
                <c:pt idx="20">
                  <c:v>0.25</c:v>
                </c:pt>
                <c:pt idx="21">
                  <c:v>0.25</c:v>
                </c:pt>
                <c:pt idx="22">
                  <c:v>0.27500000000000002</c:v>
                </c:pt>
                <c:pt idx="23">
                  <c:v>0.27500000000000002</c:v>
                </c:pt>
                <c:pt idx="24">
                  <c:v>0.3</c:v>
                </c:pt>
                <c:pt idx="25">
                  <c:v>0.3</c:v>
                </c:pt>
                <c:pt idx="26">
                  <c:v>0.32500000000000001</c:v>
                </c:pt>
                <c:pt idx="27">
                  <c:v>0.32500000000000001</c:v>
                </c:pt>
                <c:pt idx="28">
                  <c:v>0.35</c:v>
                </c:pt>
                <c:pt idx="29">
                  <c:v>0.35</c:v>
                </c:pt>
                <c:pt idx="30">
                  <c:v>0.375</c:v>
                </c:pt>
                <c:pt idx="31">
                  <c:v>0.375</c:v>
                </c:pt>
                <c:pt idx="32">
                  <c:v>0.4</c:v>
                </c:pt>
                <c:pt idx="33">
                  <c:v>0.4</c:v>
                </c:pt>
                <c:pt idx="34">
                  <c:v>0.42499999999999999</c:v>
                </c:pt>
                <c:pt idx="35">
                  <c:v>0.42499999999999999</c:v>
                </c:pt>
                <c:pt idx="36">
                  <c:v>0.45</c:v>
                </c:pt>
                <c:pt idx="37">
                  <c:v>0.45</c:v>
                </c:pt>
                <c:pt idx="38">
                  <c:v>0.47499999999999998</c:v>
                </c:pt>
                <c:pt idx="39">
                  <c:v>0.47499999999999998</c:v>
                </c:pt>
                <c:pt idx="40">
                  <c:v>0.5</c:v>
                </c:pt>
                <c:pt idx="41">
                  <c:v>0.5</c:v>
                </c:pt>
                <c:pt idx="42">
                  <c:v>0.52500000000000002</c:v>
                </c:pt>
                <c:pt idx="43">
                  <c:v>0.52500000000000002</c:v>
                </c:pt>
                <c:pt idx="44">
                  <c:v>0.55000000000000004</c:v>
                </c:pt>
                <c:pt idx="45">
                  <c:v>0.55000000000000004</c:v>
                </c:pt>
                <c:pt idx="46">
                  <c:v>0.57499999999999996</c:v>
                </c:pt>
                <c:pt idx="47">
                  <c:v>0.57499999999999996</c:v>
                </c:pt>
                <c:pt idx="48">
                  <c:v>0.6</c:v>
                </c:pt>
                <c:pt idx="49">
                  <c:v>0.6</c:v>
                </c:pt>
                <c:pt idx="50">
                  <c:v>0.625</c:v>
                </c:pt>
                <c:pt idx="51">
                  <c:v>0.625</c:v>
                </c:pt>
                <c:pt idx="52">
                  <c:v>0.65</c:v>
                </c:pt>
                <c:pt idx="53">
                  <c:v>0.65</c:v>
                </c:pt>
                <c:pt idx="54">
                  <c:v>0.67500000000000004</c:v>
                </c:pt>
                <c:pt idx="55">
                  <c:v>0.67500000000000004</c:v>
                </c:pt>
                <c:pt idx="56">
                  <c:v>0.7</c:v>
                </c:pt>
                <c:pt idx="57">
                  <c:v>0.7</c:v>
                </c:pt>
                <c:pt idx="58">
                  <c:v>0.72499999999999998</c:v>
                </c:pt>
                <c:pt idx="59">
                  <c:v>0.72499999999999998</c:v>
                </c:pt>
                <c:pt idx="60">
                  <c:v>0.75</c:v>
                </c:pt>
                <c:pt idx="61">
                  <c:v>0.75</c:v>
                </c:pt>
                <c:pt idx="62">
                  <c:v>0.77500000000000002</c:v>
                </c:pt>
                <c:pt idx="63">
                  <c:v>0.77500000000000002</c:v>
                </c:pt>
                <c:pt idx="64">
                  <c:v>0.8</c:v>
                </c:pt>
                <c:pt idx="65">
                  <c:v>0.8</c:v>
                </c:pt>
                <c:pt idx="66">
                  <c:v>0.82499999999999996</c:v>
                </c:pt>
                <c:pt idx="67">
                  <c:v>0.82499999999999996</c:v>
                </c:pt>
                <c:pt idx="68">
                  <c:v>0.85</c:v>
                </c:pt>
                <c:pt idx="69">
                  <c:v>0.85</c:v>
                </c:pt>
                <c:pt idx="70">
                  <c:v>0.875</c:v>
                </c:pt>
                <c:pt idx="71">
                  <c:v>0.875</c:v>
                </c:pt>
                <c:pt idx="72">
                  <c:v>0.9</c:v>
                </c:pt>
                <c:pt idx="73">
                  <c:v>0.9</c:v>
                </c:pt>
                <c:pt idx="74">
                  <c:v>0.92500000000000004</c:v>
                </c:pt>
                <c:pt idx="75">
                  <c:v>0.92500000000000004</c:v>
                </c:pt>
                <c:pt idx="76">
                  <c:v>0.95</c:v>
                </c:pt>
                <c:pt idx="77">
                  <c:v>0.95</c:v>
                </c:pt>
                <c:pt idx="78">
                  <c:v>0.97499999999999998</c:v>
                </c:pt>
                <c:pt idx="79">
                  <c:v>0.97499999999999998</c:v>
                </c:pt>
                <c:pt idx="80">
                  <c:v>1</c:v>
                </c:pt>
                <c:pt idx="81">
                  <c:v>1</c:v>
                </c:pt>
                <c:pt idx="82">
                  <c:v>1.0249999999999999</c:v>
                </c:pt>
                <c:pt idx="83">
                  <c:v>1.0249999999999999</c:v>
                </c:pt>
              </c:numCache>
            </c:numRef>
          </c:xVal>
          <c:yVal>
            <c:numRef>
              <c:f>MCSim4!$AL$2:$AL$85</c:f>
              <c:numCache>
                <c:formatCode>General</c:formatCode>
                <c:ptCount val="84"/>
                <c:pt idx="0">
                  <c:v>0</c:v>
                </c:pt>
                <c:pt idx="1">
                  <c:v>599</c:v>
                </c:pt>
                <c:pt idx="2">
                  <c:v>599</c:v>
                </c:pt>
                <c:pt idx="3">
                  <c:v>406</c:v>
                </c:pt>
                <c:pt idx="4">
                  <c:v>406</c:v>
                </c:pt>
                <c:pt idx="5">
                  <c:v>260</c:v>
                </c:pt>
                <c:pt idx="6">
                  <c:v>260</c:v>
                </c:pt>
                <c:pt idx="7">
                  <c:v>199</c:v>
                </c:pt>
                <c:pt idx="8">
                  <c:v>199</c:v>
                </c:pt>
                <c:pt idx="9">
                  <c:v>134</c:v>
                </c:pt>
                <c:pt idx="10">
                  <c:v>134</c:v>
                </c:pt>
                <c:pt idx="11">
                  <c:v>95</c:v>
                </c:pt>
                <c:pt idx="12">
                  <c:v>95</c:v>
                </c:pt>
                <c:pt idx="13">
                  <c:v>74</c:v>
                </c:pt>
                <c:pt idx="14">
                  <c:v>74</c:v>
                </c:pt>
                <c:pt idx="15">
                  <c:v>55</c:v>
                </c:pt>
                <c:pt idx="16">
                  <c:v>55</c:v>
                </c:pt>
                <c:pt idx="17">
                  <c:v>40</c:v>
                </c:pt>
                <c:pt idx="18">
                  <c:v>40</c:v>
                </c:pt>
                <c:pt idx="19">
                  <c:v>19</c:v>
                </c:pt>
                <c:pt idx="20">
                  <c:v>19</c:v>
                </c:pt>
                <c:pt idx="21">
                  <c:v>26</c:v>
                </c:pt>
                <c:pt idx="22">
                  <c:v>26</c:v>
                </c:pt>
                <c:pt idx="23">
                  <c:v>10</c:v>
                </c:pt>
                <c:pt idx="24">
                  <c:v>10</c:v>
                </c:pt>
                <c:pt idx="25">
                  <c:v>10</c:v>
                </c:pt>
                <c:pt idx="26">
                  <c:v>10</c:v>
                </c:pt>
                <c:pt idx="27">
                  <c:v>11</c:v>
                </c:pt>
                <c:pt idx="28">
                  <c:v>11</c:v>
                </c:pt>
                <c:pt idx="29">
                  <c:v>8</c:v>
                </c:pt>
                <c:pt idx="30">
                  <c:v>8</c:v>
                </c:pt>
                <c:pt idx="31">
                  <c:v>9</c:v>
                </c:pt>
                <c:pt idx="32">
                  <c:v>9</c:v>
                </c:pt>
                <c:pt idx="33">
                  <c:v>8</c:v>
                </c:pt>
                <c:pt idx="34">
                  <c:v>8</c:v>
                </c:pt>
                <c:pt idx="35">
                  <c:v>2</c:v>
                </c:pt>
                <c:pt idx="36">
                  <c:v>2</c:v>
                </c:pt>
                <c:pt idx="37">
                  <c:v>8</c:v>
                </c:pt>
                <c:pt idx="38">
                  <c:v>8</c:v>
                </c:pt>
                <c:pt idx="39">
                  <c:v>2</c:v>
                </c:pt>
                <c:pt idx="40">
                  <c:v>2</c:v>
                </c:pt>
                <c:pt idx="41">
                  <c:v>3</c:v>
                </c:pt>
                <c:pt idx="42">
                  <c:v>3</c:v>
                </c:pt>
                <c:pt idx="43">
                  <c:v>4</c:v>
                </c:pt>
                <c:pt idx="44">
                  <c:v>4</c:v>
                </c:pt>
                <c:pt idx="45">
                  <c:v>5</c:v>
                </c:pt>
                <c:pt idx="46">
                  <c:v>5</c:v>
                </c:pt>
                <c:pt idx="47">
                  <c:v>2</c:v>
                </c:pt>
                <c:pt idx="48">
                  <c:v>2</c:v>
                </c:pt>
                <c:pt idx="49">
                  <c:v>2</c:v>
                </c:pt>
                <c:pt idx="50">
                  <c:v>2</c:v>
                </c:pt>
                <c:pt idx="51">
                  <c:v>1</c:v>
                </c:pt>
                <c:pt idx="52">
                  <c:v>1</c:v>
                </c:pt>
                <c:pt idx="53">
                  <c:v>0</c:v>
                </c:pt>
                <c:pt idx="54">
                  <c:v>0</c:v>
                </c:pt>
                <c:pt idx="55">
                  <c:v>1</c:v>
                </c:pt>
                <c:pt idx="56">
                  <c:v>1</c:v>
                </c:pt>
                <c:pt idx="57">
                  <c:v>2</c:v>
                </c:pt>
                <c:pt idx="58">
                  <c:v>2</c:v>
                </c:pt>
                <c:pt idx="59">
                  <c:v>1</c:v>
                </c:pt>
                <c:pt idx="60">
                  <c:v>1</c:v>
                </c:pt>
                <c:pt idx="61">
                  <c:v>0</c:v>
                </c:pt>
                <c:pt idx="62">
                  <c:v>0</c:v>
                </c:pt>
                <c:pt idx="63">
                  <c:v>0</c:v>
                </c:pt>
                <c:pt idx="64">
                  <c:v>0</c:v>
                </c:pt>
                <c:pt idx="65">
                  <c:v>2</c:v>
                </c:pt>
                <c:pt idx="66">
                  <c:v>2</c:v>
                </c:pt>
                <c:pt idx="67">
                  <c:v>0</c:v>
                </c:pt>
                <c:pt idx="68">
                  <c:v>0</c:v>
                </c:pt>
                <c:pt idx="69">
                  <c:v>1</c:v>
                </c:pt>
                <c:pt idx="70">
                  <c:v>1</c:v>
                </c:pt>
                <c:pt idx="71">
                  <c:v>0</c:v>
                </c:pt>
                <c:pt idx="72">
                  <c:v>0</c:v>
                </c:pt>
                <c:pt idx="73">
                  <c:v>0</c:v>
                </c:pt>
                <c:pt idx="74">
                  <c:v>0</c:v>
                </c:pt>
                <c:pt idx="75">
                  <c:v>0</c:v>
                </c:pt>
                <c:pt idx="76">
                  <c:v>0</c:v>
                </c:pt>
                <c:pt idx="77">
                  <c:v>0</c:v>
                </c:pt>
                <c:pt idx="78">
                  <c:v>0</c:v>
                </c:pt>
                <c:pt idx="79">
                  <c:v>0</c:v>
                </c:pt>
                <c:pt idx="80">
                  <c:v>0</c:v>
                </c:pt>
                <c:pt idx="81">
                  <c:v>1</c:v>
                </c:pt>
                <c:pt idx="82">
                  <c:v>1</c:v>
                </c:pt>
                <c:pt idx="83">
                  <c:v>0</c:v>
                </c:pt>
              </c:numCache>
            </c:numRef>
          </c:yVal>
        </c:ser>
        <c:dLbls/>
        <c:axId val="73534464"/>
        <c:axId val="73544448"/>
      </c:scatterChart>
      <c:valAx>
        <c:axId val="73534464"/>
        <c:scaling>
          <c:orientation val="minMax"/>
          <c:max val="1.0249999999999997"/>
          <c:min val="0"/>
        </c:scaling>
        <c:axPos val="b"/>
        <c:numFmt formatCode="General" sourceLinked="1"/>
        <c:tickLblPos val="nextTo"/>
        <c:crossAx val="73544448"/>
        <c:crosses val="autoZero"/>
        <c:crossBetween val="midCat"/>
      </c:valAx>
      <c:valAx>
        <c:axId val="73544448"/>
        <c:scaling>
          <c:orientation val="minMax"/>
        </c:scaling>
        <c:axPos val="l"/>
        <c:numFmt formatCode="General" sourceLinked="1"/>
        <c:majorTickMark val="none"/>
        <c:tickLblPos val="none"/>
        <c:spPr>
          <a:ln w="25400">
            <a:noFill/>
          </a:ln>
        </c:spPr>
        <c:crossAx val="73534464"/>
        <c:crosses val="autoZero"/>
        <c:crossBetween val="midCat"/>
      </c:valAx>
    </c:plotArea>
    <c:plotVisOnly val="1"/>
    <c:dispBlanksAs val="gap"/>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9525</xdr:colOff>
      <xdr:row>14</xdr:row>
      <xdr:rowOff>9524</xdr:rowOff>
    </xdr:from>
    <xdr:to>
      <xdr:col>12</xdr:col>
      <xdr:colOff>600075</xdr:colOff>
      <xdr:row>34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17</xdr:row>
      <xdr:rowOff>0</xdr:rowOff>
    </xdr:from>
    <xdr:to>
      <xdr:col>5</xdr:col>
      <xdr:colOff>0</xdr:colOff>
      <xdr:row>34</xdr:row>
      <xdr:rowOff>0</xdr:rowOff>
    </xdr:to>
    <xdr:sp macro="" textlink="">
      <xdr:nvSpPr>
        <xdr:cNvPr id="3" name="TextBox 2"/>
        <xdr:cNvSpPr txBox="1"/>
      </xdr:nvSpPr>
      <xdr:spPr>
        <a:xfrm>
          <a:off x="142875" y="3238500"/>
          <a:ext cx="4743450" cy="323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a:t>
          </a:r>
          <a:r>
            <a:rPr lang="en-US" sz="1100" baseline="0"/>
            <a:t> Determined the general shape for fire that originates downstairs and engulfs the whole house can be modeled by the same function as the Weibull PDF with parameters: a= 4, b=15;  Fire that originate upstairs and engulfs the whole house: a=3.6, b=17. </a:t>
          </a:r>
        </a:p>
        <a:p>
          <a:endParaRPr lang="en-US" sz="1100" baseline="0"/>
        </a:p>
        <a:p>
          <a:r>
            <a:rPr lang="en-US" sz="1100" baseline="0"/>
            <a:t>- Even though fires may originate in a similar manner, several are self contained without engulfing the whole house.  Parameters for these fires are solved in the 'scaling fire parameter solver' sheet.  </a:t>
          </a:r>
        </a:p>
        <a:p>
          <a:endParaRPr lang="en-US" sz="1100" baseline="0"/>
        </a:p>
        <a:p>
          <a:r>
            <a:rPr lang="en-US" sz="1100" baseline="0"/>
            <a:t>- Probably of fire spreading from room to room and floor to floor are variables that can be adjusted to reflect the nature of the building.  Initial values determined from a study findings from Columbia University (to be referenced).</a:t>
          </a:r>
        </a:p>
        <a:p>
          <a:endParaRPr lang="en-US" sz="1100" baseline="0"/>
        </a:p>
        <a:p>
          <a:r>
            <a:rPr lang="en-US" sz="1100" baseline="0"/>
            <a:t>-The probability of fire origination location and probabilities of spread are used to determine the probability of each fire scenario.</a:t>
          </a:r>
        </a:p>
        <a:p>
          <a:endParaRPr lang="en-US" sz="1100" baseline="0"/>
        </a:p>
        <a:p>
          <a:r>
            <a:rPr lang="en-US" sz="1100" baseline="0"/>
            <a:t>- Random draw from the fire origination / spread probability distribuition feeds in to the 'model' sheet.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9</xdr:row>
      <xdr:rowOff>19050</xdr:rowOff>
    </xdr:from>
    <xdr:to>
      <xdr:col>11</xdr:col>
      <xdr:colOff>257176</xdr:colOff>
      <xdr:row>29</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190500</xdr:colOff>
      <xdr:row>9</xdr:row>
      <xdr:rowOff>9525</xdr:rowOff>
    </xdr:from>
    <xdr:to>
      <xdr:col>18</xdr:col>
      <xdr:colOff>66675</xdr:colOff>
      <xdr:row>17</xdr:row>
      <xdr:rowOff>133350</xdr:rowOff>
    </xdr:to>
    <xdr:sp macro="" textlink="">
      <xdr:nvSpPr>
        <xdr:cNvPr id="3" name="TextBox 2"/>
        <xdr:cNvSpPr txBox="1"/>
      </xdr:nvSpPr>
      <xdr:spPr>
        <a:xfrm>
          <a:off x="7886700" y="1724025"/>
          <a:ext cx="3771900"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parameters for a fire</a:t>
          </a:r>
          <a:r>
            <a:rPr lang="en-US" sz="1100" baseline="0"/>
            <a:t> that engulfs the entire house, we can calculate the parameters for a self-contained version of the same fire.  </a:t>
          </a:r>
        </a:p>
        <a:p>
          <a:endParaRPr lang="en-US" sz="1100" baseline="0"/>
        </a:p>
        <a:p>
          <a:r>
            <a:rPr lang="en-US" sz="1100" baseline="0"/>
            <a:t>Given the parameters of the 'parent' fire, and the level of containment (scale), we calculate the new alpha and beta, such that the fire loss rate of the first 10 minutes are the same as the 'parent'.</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123825</xdr:colOff>
      <xdr:row>3</xdr:row>
      <xdr:rowOff>172507</xdr:rowOff>
    </xdr:from>
    <xdr:to>
      <xdr:col>7</xdr:col>
      <xdr:colOff>1104900</xdr:colOff>
      <xdr:row>18</xdr:row>
      <xdr:rowOff>2116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123825</xdr:colOff>
      <xdr:row>18</xdr:row>
      <xdr:rowOff>37042</xdr:rowOff>
    </xdr:from>
    <xdr:to>
      <xdr:col>7</xdr:col>
      <xdr:colOff>1104900</xdr:colOff>
      <xdr:row>32</xdr:row>
      <xdr:rowOff>113242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8</xdr:col>
      <xdr:colOff>209551</xdr:colOff>
      <xdr:row>1</xdr:row>
      <xdr:rowOff>38102</xdr:rowOff>
    </xdr:from>
    <xdr:ext cx="4972050" cy="4667248"/>
    <xdr:sp macro="" textlink="">
      <xdr:nvSpPr>
        <xdr:cNvPr id="4" name="TextBox 3"/>
        <xdr:cNvSpPr txBox="1"/>
      </xdr:nvSpPr>
      <xdr:spPr>
        <a:xfrm>
          <a:off x="8096251" y="228602"/>
          <a:ext cx="4972050" cy="46672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Model</a:t>
          </a:r>
          <a:r>
            <a:rPr lang="en-US" sz="1100" b="1" baseline="0"/>
            <a:t> ing Unmitigated Fire Loss</a:t>
          </a:r>
          <a:r>
            <a:rPr lang="en-US" sz="1100" baseline="0"/>
            <a:t>: </a:t>
          </a:r>
          <a:r>
            <a:rPr lang="en-US" sz="1100"/>
            <a:t>The</a:t>
          </a:r>
          <a:r>
            <a:rPr lang="en-US" sz="1100" baseline="0"/>
            <a:t> alpha and beta are drawn from a gamma distributions with k_alpha = a / 0.02, theta_alpha= 0.02, k_beta = b / 0.15, theta_beta=0.15.  The scale, a, and b are from the 'simulation scenarios' sheet.   Factors 0.02 and 0.15 determined from visually fitting the normalized fire spreads in a controlled setting from the NIST study (to be referenced).   The 'start' of the fire is also normally distributed with the standard deviation of 0.7 minutes.  This was done to characterize the varying times for the controlled fires to reach minimal spread temperature (100 deg celsius) also referenced in the NIST study. </a:t>
          </a:r>
        </a:p>
        <a:p>
          <a:endParaRPr lang="en-US" sz="1100" baseline="0"/>
        </a:p>
        <a:p>
          <a:r>
            <a:rPr lang="en-US" sz="1100" baseline="0"/>
            <a:t>Engine 1 and Engine 2 arrival times are normally distributed around two user defined average arrival times and standard deviations.  2 minutes after 1st engine arrival required for full crew (4 person) to start fighting fire; 4 minutes for partial crew (3 person).</a:t>
          </a:r>
        </a:p>
        <a:p>
          <a:endParaRPr lang="en-US" sz="1100" baseline="0"/>
        </a:p>
        <a:p>
          <a:r>
            <a:rPr lang="en-US" sz="1100" baseline="0"/>
            <a:t>Once the water is applied to the fire, fire loss rate decreases at a constant rate.  1st engine can provide 6 minutes of water without being hooked to a hydrant.  The primary role of the second engine crew is to hook the first engine to the hydrant (which can be done about 2 minutes after 2nd engine arrival).  If the fire loss rate is not brought down to 0 within 6 minutes of applying water, and the second engine has not hooked the fire hydrant, fire loss rate remains constant until water supply can be restored.</a:t>
          </a:r>
        </a:p>
        <a:p>
          <a:endParaRPr lang="en-US" sz="1100" baseline="0"/>
        </a:p>
        <a:p>
          <a:r>
            <a:rPr lang="en-US" sz="1100" baseline="0"/>
            <a:t>Total loss is the integral of the mitigated loss rate.</a:t>
          </a:r>
        </a:p>
        <a:p>
          <a:endParaRPr lang="en-US" sz="1100" baseline="0"/>
        </a:p>
        <a:p>
          <a:r>
            <a:rPr lang="en-US" sz="1100" baseline="0"/>
            <a:t>Using McSim add-in to run Monte Carlo simulation.  </a:t>
          </a:r>
        </a:p>
        <a:p>
          <a:r>
            <a:rPr lang="en-US" sz="1100" baseline="0"/>
            <a:t>(2000 iterations; using RAND; keep track of cell $E$3; solve entire workbook) </a:t>
          </a:r>
        </a:p>
        <a:p>
          <a:endParaRPr lang="en-US" sz="1100" baseline="0"/>
        </a:p>
        <a:p>
          <a:endParaRPr lang="en-US" sz="1100" baseline="0"/>
        </a:p>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0</xdr:colOff>
      <xdr:row>8</xdr:row>
      <xdr:rowOff>1</xdr:rowOff>
    </xdr:from>
    <xdr:to>
      <xdr:col>14</xdr:col>
      <xdr:colOff>0</xdr:colOff>
      <xdr:row>21</xdr:row>
      <xdr:rowOff>1</xdr:rowOff>
    </xdr:to>
    <xdr:graphicFrame macro="">
      <xdr:nvGraphicFramePr>
        <xdr:cNvPr id="2" name="EmpHis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U496"/>
  <sheetViews>
    <sheetView tabSelected="1" workbookViewId="0"/>
  </sheetViews>
  <sheetFormatPr defaultRowHeight="15"/>
  <cols>
    <col min="1" max="1" width="16.7109375" bestFit="1" customWidth="1"/>
    <col min="2" max="2" width="21.140625" customWidth="1"/>
    <col min="3" max="3" width="10.140625" customWidth="1"/>
    <col min="4" max="4" width="11.5703125" customWidth="1"/>
    <col min="5" max="5" width="13.7109375" bestFit="1" customWidth="1"/>
    <col min="6" max="6" width="4" customWidth="1"/>
    <col min="7" max="7" width="15.42578125" customWidth="1"/>
    <col min="8" max="8" width="21.42578125" customWidth="1"/>
    <col min="9" max="9" width="12" style="28" bestFit="1" customWidth="1"/>
    <col min="10" max="10" width="12" bestFit="1" customWidth="1"/>
    <col min="11" max="11" width="12.7109375" customWidth="1"/>
    <col min="12" max="12" width="12" bestFit="1" customWidth="1"/>
  </cols>
  <sheetData>
    <row r="2" spans="1:21">
      <c r="B2" s="67" t="s">
        <v>54</v>
      </c>
      <c r="C2" s="70"/>
      <c r="D2" s="71"/>
      <c r="G2" s="79" t="s">
        <v>41</v>
      </c>
      <c r="H2" s="80" t="s">
        <v>31</v>
      </c>
      <c r="I2" s="80" t="s">
        <v>29</v>
      </c>
      <c r="J2" s="80" t="s">
        <v>73</v>
      </c>
      <c r="K2" s="80" t="s">
        <v>40</v>
      </c>
      <c r="L2" s="80" t="s">
        <v>0</v>
      </c>
      <c r="M2" s="81" t="s">
        <v>1</v>
      </c>
      <c r="R2" s="28" t="s">
        <v>43</v>
      </c>
    </row>
    <row r="3" spans="1:21">
      <c r="A3" s="59"/>
      <c r="B3" s="75">
        <f ca="1">RAND()</f>
        <v>0.94177482457873207</v>
      </c>
      <c r="C3" s="72"/>
      <c r="D3" s="2"/>
      <c r="E3" s="59"/>
      <c r="G3" s="60" t="s">
        <v>38</v>
      </c>
      <c r="H3" s="61" t="s">
        <v>32</v>
      </c>
      <c r="I3" s="61">
        <f>R3*$E$8</f>
        <v>0.10500000000000001</v>
      </c>
      <c r="J3" s="59">
        <v>0</v>
      </c>
      <c r="K3" s="61">
        <v>0.2</v>
      </c>
      <c r="L3" s="82">
        <v>4.1843470587596565</v>
      </c>
      <c r="M3" s="83">
        <v>9.6910445433702748</v>
      </c>
      <c r="R3" s="28">
        <f>1-E11</f>
        <v>0.15000000000000002</v>
      </c>
      <c r="T3" s="29">
        <f t="shared" ref="T3:U6" si="0">AVERAGE(L3/L$7,L8/L$12)*T$7</f>
        <v>4.1757024175468729</v>
      </c>
      <c r="U3" s="29">
        <f t="shared" si="0"/>
        <v>9.4722204700847854</v>
      </c>
    </row>
    <row r="4" spans="1:21">
      <c r="A4" s="59"/>
      <c r="B4" s="60" t="s">
        <v>74</v>
      </c>
      <c r="C4" s="73" t="s">
        <v>0</v>
      </c>
      <c r="D4" s="4" t="s">
        <v>1</v>
      </c>
      <c r="E4" s="59"/>
      <c r="G4" s="60" t="s">
        <v>38</v>
      </c>
      <c r="H4" s="61" t="s">
        <v>35</v>
      </c>
      <c r="I4" s="61">
        <f>R4*$E$8</f>
        <v>8.9250000000000038E-2</v>
      </c>
      <c r="J4" s="59">
        <f>J3+I3</f>
        <v>0.10500000000000001</v>
      </c>
      <c r="K4" s="61">
        <v>0.4</v>
      </c>
      <c r="L4" s="84">
        <v>4.0659024588743193</v>
      </c>
      <c r="M4" s="85">
        <v>11.742596836573297</v>
      </c>
      <c r="R4" s="28">
        <f>E11-SUM(R5:R7)</f>
        <v>0.12750000000000006</v>
      </c>
      <c r="T4" s="29">
        <f t="shared" si="0"/>
        <v>4.0629928349374884</v>
      </c>
      <c r="U4" s="29">
        <f t="shared" si="0"/>
        <v>11.592302622298762</v>
      </c>
    </row>
    <row r="5" spans="1:21">
      <c r="B5" s="62">
        <f ca="1">VLOOKUP($B$3,$J$3:$M$12,2)</f>
        <v>1</v>
      </c>
      <c r="C5" s="76">
        <f ca="1">VLOOKUP($B$3,$J$3:$M$12,3)</f>
        <v>3.6</v>
      </c>
      <c r="D5" s="77">
        <f ca="1">VLOOKUP($B$3,$J$3:$M$12,4)</f>
        <v>17</v>
      </c>
      <c r="G5" s="60" t="s">
        <v>38</v>
      </c>
      <c r="H5" s="61" t="s">
        <v>36</v>
      </c>
      <c r="I5" s="61">
        <f>R5*$E$8</f>
        <v>0.10114999999999996</v>
      </c>
      <c r="J5" s="59">
        <f t="shared" ref="J5:J12" si="1">J4+I4</f>
        <v>0.19425000000000003</v>
      </c>
      <c r="K5" s="61">
        <v>0.6</v>
      </c>
      <c r="L5" s="82">
        <v>4.0296402920960697</v>
      </c>
      <c r="M5" s="83">
        <v>13.099369730922533</v>
      </c>
      <c r="R5" s="28">
        <f>E11^2-SUM(R6:R7)</f>
        <v>0.14449999999999996</v>
      </c>
      <c r="T5" s="29">
        <f t="shared" si="0"/>
        <v>4.0280527122664616</v>
      </c>
      <c r="U5" s="29">
        <f t="shared" si="0"/>
        <v>13.005967803831384</v>
      </c>
    </row>
    <row r="6" spans="1:21">
      <c r="B6" s="64"/>
      <c r="C6" s="65"/>
      <c r="D6" s="74"/>
      <c r="G6" s="60" t="s">
        <v>38</v>
      </c>
      <c r="H6" s="61" t="s">
        <v>33</v>
      </c>
      <c r="I6" s="61">
        <f>R6*$E$8</f>
        <v>6.0689999999999994E-2</v>
      </c>
      <c r="J6" s="59">
        <f t="shared" si="1"/>
        <v>0.2954</v>
      </c>
      <c r="K6" s="61">
        <v>0.8</v>
      </c>
      <c r="L6" s="82">
        <v>4.0113264144655432</v>
      </c>
      <c r="M6" s="83">
        <v>14.14134047769006</v>
      </c>
      <c r="R6" s="28">
        <f>E11^2*E12-R7</f>
        <v>8.6699999999999999E-2</v>
      </c>
      <c r="T6" s="29">
        <f t="shared" si="0"/>
        <v>4.0105707517230424</v>
      </c>
      <c r="U6" s="29">
        <f t="shared" si="0"/>
        <v>14.097632059984019</v>
      </c>
    </row>
    <row r="7" spans="1:21">
      <c r="G7" s="60" t="s">
        <v>38</v>
      </c>
      <c r="H7" s="61" t="s">
        <v>37</v>
      </c>
      <c r="I7" s="61">
        <f>R7*$E$8</f>
        <v>0.34390999999999994</v>
      </c>
      <c r="J7" s="59">
        <f t="shared" si="1"/>
        <v>0.35609000000000002</v>
      </c>
      <c r="K7" s="63">
        <v>1</v>
      </c>
      <c r="L7" s="86">
        <v>4</v>
      </c>
      <c r="M7" s="77">
        <v>15</v>
      </c>
      <c r="R7" s="28">
        <f>E11^3*E12</f>
        <v>0.49129999999999996</v>
      </c>
      <c r="T7" s="30">
        <v>4</v>
      </c>
      <c r="U7" s="30">
        <v>15</v>
      </c>
    </row>
    <row r="8" spans="1:21">
      <c r="A8" s="67" t="s">
        <v>42</v>
      </c>
      <c r="B8" s="56"/>
      <c r="C8" s="56"/>
      <c r="D8" s="56"/>
      <c r="E8" s="88">
        <v>0.7</v>
      </c>
      <c r="G8" s="60" t="s">
        <v>39</v>
      </c>
      <c r="H8" s="61" t="s">
        <v>32</v>
      </c>
      <c r="I8" s="61">
        <f>R8*(1-$E$8)</f>
        <v>4.5000000000000012E-2</v>
      </c>
      <c r="J8" s="59">
        <f t="shared" si="1"/>
        <v>0.7</v>
      </c>
      <c r="K8" s="61">
        <v>0.2</v>
      </c>
      <c r="L8" s="82">
        <v>3.7503519987006793</v>
      </c>
      <c r="M8" s="83">
        <v>10.487182583039202</v>
      </c>
      <c r="R8" s="28">
        <f>1-E15</f>
        <v>0.15000000000000002</v>
      </c>
      <c r="T8" s="29">
        <f t="shared" ref="T8:U11" si="2">AVERAGE(L3/L$7,L8/L$12)*T$12</f>
        <v>3.7581321757921855</v>
      </c>
      <c r="U8" s="29">
        <f t="shared" si="2"/>
        <v>10.735183199429422</v>
      </c>
    </row>
    <row r="9" spans="1:21">
      <c r="A9" s="58"/>
      <c r="B9" s="59"/>
      <c r="C9" s="59"/>
      <c r="D9" s="59"/>
      <c r="E9" s="4"/>
      <c r="G9" s="60" t="s">
        <v>39</v>
      </c>
      <c r="H9" s="61" t="s">
        <v>35</v>
      </c>
      <c r="I9" s="61">
        <f>R9*(1-$E$8)</f>
        <v>3.825000000000002E-2</v>
      </c>
      <c r="J9" s="59">
        <f t="shared" si="1"/>
        <v>0.745</v>
      </c>
      <c r="K9" s="61">
        <v>0.4</v>
      </c>
      <c r="L9" s="82">
        <v>3.6540748899005919</v>
      </c>
      <c r="M9" s="83">
        <v>12.967609529094123</v>
      </c>
      <c r="R9" s="28">
        <f>E15-SUM(R10:R12)</f>
        <v>0.12750000000000006</v>
      </c>
      <c r="T9" s="29">
        <f t="shared" si="2"/>
        <v>3.6566935514437398</v>
      </c>
      <c r="U9" s="29">
        <f t="shared" si="2"/>
        <v>13.137942971938598</v>
      </c>
    </row>
    <row r="10" spans="1:21">
      <c r="A10" s="58" t="s">
        <v>38</v>
      </c>
      <c r="B10" s="59"/>
      <c r="C10" s="59"/>
      <c r="D10" s="59"/>
      <c r="E10" s="4"/>
      <c r="G10" s="60" t="s">
        <v>39</v>
      </c>
      <c r="H10" s="61" t="s">
        <v>36</v>
      </c>
      <c r="I10" s="61">
        <f>R10*(1-$E$8)</f>
        <v>8.6700000000000013E-2</v>
      </c>
      <c r="J10" s="59">
        <f t="shared" si="1"/>
        <v>0.78325</v>
      </c>
      <c r="K10" s="61">
        <v>0.6</v>
      </c>
      <c r="L10" s="82">
        <v>3.6238186191931674</v>
      </c>
      <c r="M10" s="83">
        <v>14.634241326972266</v>
      </c>
      <c r="R10" s="28">
        <f>E15^2-SUM(R11:R12)</f>
        <v>0.28899999999999998</v>
      </c>
      <c r="T10" s="29">
        <f t="shared" si="2"/>
        <v>3.6252474410398157</v>
      </c>
      <c r="U10" s="29">
        <f t="shared" si="2"/>
        <v>14.740096844342235</v>
      </c>
    </row>
    <row r="11" spans="1:21">
      <c r="A11" s="58" t="s">
        <v>30</v>
      </c>
      <c r="B11" s="59"/>
      <c r="C11" s="59"/>
      <c r="D11" s="59"/>
      <c r="E11" s="3">
        <v>0.85</v>
      </c>
      <c r="G11" s="60" t="s">
        <v>39</v>
      </c>
      <c r="H11" s="61" t="s">
        <v>33</v>
      </c>
      <c r="I11" s="61">
        <f>R11*(1-$E$8)</f>
        <v>1.9507500000000004E-2</v>
      </c>
      <c r="J11" s="59">
        <f t="shared" si="1"/>
        <v>0.86995</v>
      </c>
      <c r="K11" s="61">
        <v>0.8</v>
      </c>
      <c r="L11" s="82">
        <v>3.6088335800824871</v>
      </c>
      <c r="M11" s="83">
        <v>15.927780127915042</v>
      </c>
      <c r="R11" s="28">
        <f>E15^2*E16-R12</f>
        <v>6.5024999999999999E-2</v>
      </c>
      <c r="T11" s="29">
        <f t="shared" si="2"/>
        <v>3.6095136765507383</v>
      </c>
      <c r="U11" s="29">
        <f t="shared" si="2"/>
        <v>15.977316334648556</v>
      </c>
    </row>
    <row r="12" spans="1:21">
      <c r="A12" s="58" t="s">
        <v>34</v>
      </c>
      <c r="B12" s="59"/>
      <c r="C12" s="59"/>
      <c r="D12" s="59"/>
      <c r="E12" s="3">
        <v>0.8</v>
      </c>
      <c r="G12" s="60" t="s">
        <v>39</v>
      </c>
      <c r="H12" s="61" t="s">
        <v>37</v>
      </c>
      <c r="I12" s="61">
        <f>R12*(1-$E$8)</f>
        <v>0.1105425</v>
      </c>
      <c r="J12" s="59">
        <f t="shared" si="1"/>
        <v>0.88945750000000001</v>
      </c>
      <c r="K12" s="63">
        <v>1</v>
      </c>
      <c r="L12" s="86">
        <v>3.6</v>
      </c>
      <c r="M12" s="77">
        <v>17</v>
      </c>
      <c r="R12" s="28">
        <f>E15^3*E16</f>
        <v>0.36847499999999994</v>
      </c>
      <c r="T12" s="30">
        <v>3.6</v>
      </c>
      <c r="U12" s="30">
        <v>17</v>
      </c>
    </row>
    <row r="13" spans="1:21">
      <c r="A13" s="58"/>
      <c r="B13" s="59"/>
      <c r="C13" s="59"/>
      <c r="D13" s="59"/>
      <c r="E13" s="4"/>
      <c r="G13" s="64"/>
      <c r="H13" s="65"/>
      <c r="I13" s="87"/>
      <c r="J13" s="65"/>
      <c r="K13" s="65"/>
      <c r="L13" s="65"/>
      <c r="M13" s="66"/>
    </row>
    <row r="14" spans="1:21">
      <c r="A14" s="58" t="s">
        <v>39</v>
      </c>
      <c r="B14" s="59"/>
      <c r="C14" s="59"/>
      <c r="D14" s="59"/>
      <c r="E14" s="4"/>
    </row>
    <row r="15" spans="1:21">
      <c r="A15" s="58" t="s">
        <v>30</v>
      </c>
      <c r="B15" s="59"/>
      <c r="C15" s="59"/>
      <c r="D15" s="59"/>
      <c r="E15" s="3">
        <v>0.85</v>
      </c>
    </row>
    <row r="16" spans="1:21">
      <c r="A16" s="64" t="s">
        <v>34</v>
      </c>
      <c r="B16" s="65"/>
      <c r="C16" s="65"/>
      <c r="D16" s="65"/>
      <c r="E16" s="89">
        <v>0.6</v>
      </c>
    </row>
    <row r="46" spans="1:12">
      <c r="C46" t="s">
        <v>63</v>
      </c>
      <c r="D46" t="s">
        <v>64</v>
      </c>
      <c r="E46" t="s">
        <v>65</v>
      </c>
      <c r="F46" t="s">
        <v>66</v>
      </c>
      <c r="G46" t="s">
        <v>67</v>
      </c>
      <c r="H46" t="s">
        <v>68</v>
      </c>
      <c r="I46" s="28" t="s">
        <v>69</v>
      </c>
      <c r="J46" t="s">
        <v>70</v>
      </c>
      <c r="K46" t="s">
        <v>71</v>
      </c>
      <c r="L46" t="s">
        <v>72</v>
      </c>
    </row>
    <row r="47" spans="1:12">
      <c r="A47">
        <v>0.1</v>
      </c>
      <c r="B47">
        <f>A47*1.5+1</f>
        <v>1.1499999999999999</v>
      </c>
      <c r="C47">
        <f t="shared" ref="C47:C110" si="3">WEIBULL($A47,$L$3,$M$3,FALSE)*$K$3</f>
        <v>4.0831351716892866E-8</v>
      </c>
      <c r="D47">
        <f t="shared" ref="D47:D110" si="4">WEIBULL($A47,$L$4,$M$4,FALSE)*$K$4</f>
        <v>6.2482413589206156E-8</v>
      </c>
      <c r="E47">
        <f t="shared" ref="E47:E110" si="5">WEIBULL($A47,$L$5,$M$5,FALSE)*$K$5</f>
        <v>7.1065695038975852E-8</v>
      </c>
      <c r="F47">
        <f t="shared" ref="F47:F110" si="6">WEIBULL($A47,$L$6,$M$6,FALSE)*$K$6</f>
        <v>7.5867946017217021E-8</v>
      </c>
      <c r="G47">
        <f t="shared" ref="G47:G110" si="7">WEIBULL($A47,$L$7,$M$7,FALSE)*$K$7</f>
        <v>7.9012345522938594E-8</v>
      </c>
      <c r="H47">
        <f t="shared" ref="H47:H110" si="8">WEIBULL($A47,$L$8,$M$8,FALSE)*$K$8</f>
        <v>1.9811626731690826E-7</v>
      </c>
      <c r="I47">
        <f t="shared" ref="I47:I110" si="9">WEIBULL($A47,$L$9,$M$9,FALSE)*$K$9</f>
        <v>2.7815638249195118E-7</v>
      </c>
      <c r="J47">
        <f t="shared" ref="J47:J110" si="10">WEIBULL($A47,$L$10,$M$10,FALSE)*$K$10</f>
        <v>3.0932057063880104E-7</v>
      </c>
      <c r="K47">
        <f t="shared" ref="K47:K110" si="11">WEIBULL($A47,$L$11,$M$11,FALSE)*$K$11</f>
        <v>3.2602057991765753E-7</v>
      </c>
      <c r="L47">
        <f t="shared" ref="L47:L110" si="12">WEIBULL($A47,$L$12,$M$12,FALSE)*$K$12</f>
        <v>3.3626864953555464E-7</v>
      </c>
    </row>
    <row r="48" spans="1:12">
      <c r="A48">
        <v>0.2</v>
      </c>
      <c r="B48">
        <f t="shared" ref="B48:B111" si="13">A48*1.5+1</f>
        <v>1.3</v>
      </c>
      <c r="C48">
        <f t="shared" si="3"/>
        <v>3.7117413261257864E-7</v>
      </c>
      <c r="D48">
        <f t="shared" si="4"/>
        <v>5.2322245579206565E-7</v>
      </c>
      <c r="E48">
        <f t="shared" si="5"/>
        <v>5.8032675348296255E-7</v>
      </c>
      <c r="F48">
        <f t="shared" si="6"/>
        <v>6.1172733657198394E-7</v>
      </c>
      <c r="G48">
        <f t="shared" si="7"/>
        <v>6.3209874545465695E-7</v>
      </c>
      <c r="H48">
        <f t="shared" si="8"/>
        <v>1.3330868494463991E-6</v>
      </c>
      <c r="I48">
        <f t="shared" si="9"/>
        <v>1.750834462301234E-6</v>
      </c>
      <c r="J48">
        <f t="shared" si="10"/>
        <v>1.9065879341997072E-6</v>
      </c>
      <c r="K48">
        <f t="shared" si="11"/>
        <v>1.9887588348634602E-6</v>
      </c>
      <c r="L48">
        <f t="shared" si="12"/>
        <v>2.0387516397228785E-6</v>
      </c>
    </row>
    <row r="49" spans="1:12">
      <c r="A49">
        <v>0.3</v>
      </c>
      <c r="B49">
        <f t="shared" si="13"/>
        <v>1.45</v>
      </c>
      <c r="C49">
        <f t="shared" si="3"/>
        <v>1.3499361065751992E-6</v>
      </c>
      <c r="D49">
        <f t="shared" si="4"/>
        <v>1.8136976139220312E-6</v>
      </c>
      <c r="E49">
        <f t="shared" si="5"/>
        <v>1.9822831066967765E-6</v>
      </c>
      <c r="F49">
        <f t="shared" si="6"/>
        <v>2.074082755054418E-6</v>
      </c>
      <c r="G49">
        <f t="shared" si="7"/>
        <v>2.1333329920000261E-6</v>
      </c>
      <c r="H49">
        <f t="shared" si="8"/>
        <v>4.0660324343001786E-6</v>
      </c>
      <c r="I49">
        <f t="shared" si="9"/>
        <v>5.1357529187160322E-6</v>
      </c>
      <c r="J49">
        <f t="shared" si="10"/>
        <v>5.5244380721967446E-6</v>
      </c>
      <c r="K49">
        <f t="shared" si="11"/>
        <v>5.7276268078050086E-6</v>
      </c>
      <c r="L49">
        <f t="shared" si="12"/>
        <v>5.8506138421740733E-6</v>
      </c>
    </row>
    <row r="50" spans="1:12">
      <c r="A50">
        <v>0.4</v>
      </c>
      <c r="B50">
        <f t="shared" si="13"/>
        <v>1.6</v>
      </c>
      <c r="C50">
        <f t="shared" si="3"/>
        <v>3.3741238658573262E-6</v>
      </c>
      <c r="D50">
        <f t="shared" si="4"/>
        <v>4.3814164929110485E-6</v>
      </c>
      <c r="E50">
        <f t="shared" si="5"/>
        <v>4.7389800089299314E-6</v>
      </c>
      <c r="F50">
        <f t="shared" si="6"/>
        <v>4.9323878071766427E-6</v>
      </c>
      <c r="G50">
        <f t="shared" si="7"/>
        <v>5.056787566344803E-6</v>
      </c>
      <c r="H50">
        <f t="shared" si="8"/>
        <v>8.970052220606156E-6</v>
      </c>
      <c r="I50">
        <f t="shared" si="9"/>
        <v>1.1020467882937368E-5</v>
      </c>
      <c r="J50">
        <f t="shared" si="10"/>
        <v>1.1751791701868253E-5</v>
      </c>
      <c r="K50">
        <f t="shared" si="11"/>
        <v>1.2131614824620289E-5</v>
      </c>
      <c r="L50">
        <f t="shared" si="12"/>
        <v>1.2360662965076739E-5</v>
      </c>
    </row>
    <row r="51" spans="1:12">
      <c r="A51">
        <v>0.5</v>
      </c>
      <c r="B51">
        <f t="shared" si="13"/>
        <v>1.75</v>
      </c>
      <c r="C51">
        <f t="shared" si="3"/>
        <v>6.8668103844000719E-6</v>
      </c>
      <c r="D51">
        <f t="shared" si="4"/>
        <v>8.6842135484233956E-6</v>
      </c>
      <c r="E51">
        <f t="shared" si="5"/>
        <v>9.3172309459612183E-6</v>
      </c>
      <c r="F51">
        <f t="shared" si="6"/>
        <v>9.6579401773507409E-6</v>
      </c>
      <c r="G51">
        <f t="shared" si="7"/>
        <v>9.876531016620849E-6</v>
      </c>
      <c r="H51">
        <f t="shared" si="8"/>
        <v>1.6570243851747167E-5</v>
      </c>
      <c r="I51">
        <f t="shared" si="9"/>
        <v>1.9925297520921206E-5</v>
      </c>
      <c r="J51">
        <f t="shared" si="10"/>
        <v>2.1104604251349338E-5</v>
      </c>
      <c r="K51">
        <f t="shared" si="11"/>
        <v>2.1713998629728119E-5</v>
      </c>
      <c r="L51">
        <f t="shared" si="12"/>
        <v>2.2080406435305887E-5</v>
      </c>
    </row>
    <row r="52" spans="1:12">
      <c r="A52">
        <v>0.6</v>
      </c>
      <c r="B52">
        <f t="shared" si="13"/>
        <v>1.9</v>
      </c>
      <c r="C52">
        <f t="shared" si="3"/>
        <v>1.2271385062151118E-5</v>
      </c>
      <c r="D52">
        <f t="shared" si="4"/>
        <v>1.5187671584125914E-5</v>
      </c>
      <c r="E52">
        <f t="shared" si="5"/>
        <v>1.6187383136238399E-5</v>
      </c>
      <c r="F52">
        <f t="shared" si="6"/>
        <v>1.6723392557506743E-5</v>
      </c>
      <c r="G52">
        <f t="shared" si="7"/>
        <v>1.7066622976055923E-5</v>
      </c>
      <c r="H52">
        <f t="shared" si="8"/>
        <v>2.7359017067157847E-5</v>
      </c>
      <c r="I52">
        <f t="shared" si="9"/>
        <v>3.2326223323357957E-5</v>
      </c>
      <c r="J52">
        <f t="shared" si="10"/>
        <v>3.4051203589854119E-5</v>
      </c>
      <c r="K52">
        <f t="shared" si="11"/>
        <v>3.4938880021293823E-5</v>
      </c>
      <c r="L52">
        <f t="shared" si="12"/>
        <v>3.5471296889521234E-5</v>
      </c>
    </row>
    <row r="53" spans="1:12">
      <c r="A53">
        <v>0.7</v>
      </c>
      <c r="B53">
        <f t="shared" si="13"/>
        <v>2.0499999999999998</v>
      </c>
      <c r="C53">
        <f t="shared" si="3"/>
        <v>2.0048040672946245E-5</v>
      </c>
      <c r="D53">
        <f t="shared" si="4"/>
        <v>2.436359679817848E-5</v>
      </c>
      <c r="E53">
        <f t="shared" si="5"/>
        <v>2.5822592100233919E-5</v>
      </c>
      <c r="F53">
        <f t="shared" si="6"/>
        <v>2.6602463628293065E-5</v>
      </c>
      <c r="G53">
        <f t="shared" si="7"/>
        <v>2.7101106034745881E-5</v>
      </c>
      <c r="H53">
        <f t="shared" si="8"/>
        <v>4.1804235705175282E-5</v>
      </c>
      <c r="I53">
        <f t="shared" si="9"/>
        <v>4.8666756515179241E-5</v>
      </c>
      <c r="J53">
        <f t="shared" si="10"/>
        <v>5.1025309411972118E-5</v>
      </c>
      <c r="K53">
        <f t="shared" si="11"/>
        <v>5.2234767430527372E-5</v>
      </c>
      <c r="L53">
        <f t="shared" si="12"/>
        <v>5.295863901620634E-5</v>
      </c>
    </row>
    <row r="54" spans="1:12">
      <c r="A54">
        <v>0.8</v>
      </c>
      <c r="B54">
        <f t="shared" si="13"/>
        <v>2.2000000000000002</v>
      </c>
      <c r="C54">
        <f t="shared" si="3"/>
        <v>3.067135548113287E-5</v>
      </c>
      <c r="D54">
        <f t="shared" si="4"/>
        <v>3.6688991380260977E-5</v>
      </c>
      <c r="E54">
        <f t="shared" si="5"/>
        <v>3.869833324229834E-5</v>
      </c>
      <c r="F54">
        <f t="shared" si="6"/>
        <v>3.9769740226640358E-5</v>
      </c>
      <c r="G54">
        <f t="shared" si="7"/>
        <v>4.0453993678561127E-5</v>
      </c>
      <c r="H54">
        <f t="shared" si="8"/>
        <v>6.0354206018470606E-5</v>
      </c>
      <c r="I54">
        <f t="shared" si="9"/>
        <v>6.9365098391293523E-5</v>
      </c>
      <c r="J54">
        <f t="shared" si="10"/>
        <v>7.2433847905807689E-5</v>
      </c>
      <c r="K54">
        <f t="shared" si="11"/>
        <v>7.4002705667383767E-5</v>
      </c>
      <c r="L54">
        <f t="shared" si="12"/>
        <v>7.4939901412950774E-5</v>
      </c>
    </row>
    <row r="55" spans="1:12">
      <c r="A55">
        <v>0.9</v>
      </c>
      <c r="B55">
        <f t="shared" si="13"/>
        <v>2.35</v>
      </c>
      <c r="C55">
        <f t="shared" si="3"/>
        <v>4.462849514044688E-5</v>
      </c>
      <c r="D55">
        <f t="shared" si="4"/>
        <v>5.2645299689545568E-5</v>
      </c>
      <c r="E55">
        <f t="shared" si="5"/>
        <v>5.5292041506737038E-5</v>
      </c>
      <c r="F55">
        <f t="shared" si="6"/>
        <v>5.670052704210612E-5</v>
      </c>
      <c r="G55">
        <f t="shared" si="7"/>
        <v>5.7599253508837283E-5</v>
      </c>
      <c r="H55">
        <f t="shared" si="8"/>
        <v>8.3440991424802566E-5</v>
      </c>
      <c r="I55">
        <f t="shared" si="9"/>
        <v>9.4818867383905775E-5</v>
      </c>
      <c r="J55">
        <f t="shared" si="10"/>
        <v>9.866209554943826E-5</v>
      </c>
      <c r="K55">
        <f t="shared" si="11"/>
        <v>1.0062161871400211E-4</v>
      </c>
      <c r="L55">
        <f t="shared" si="12"/>
        <v>1.017901739041173E-4</v>
      </c>
    </row>
    <row r="56" spans="1:12">
      <c r="A56">
        <v>1</v>
      </c>
      <c r="B56">
        <f t="shared" si="13"/>
        <v>2.5</v>
      </c>
      <c r="C56">
        <f t="shared" si="3"/>
        <v>6.2417795227109513E-5</v>
      </c>
      <c r="D56">
        <f t="shared" si="4"/>
        <v>7.2717817993816198E-5</v>
      </c>
      <c r="E56">
        <f t="shared" si="5"/>
        <v>7.6082825809575271E-5</v>
      </c>
      <c r="F56">
        <f t="shared" si="6"/>
        <v>7.7870722324593E-5</v>
      </c>
      <c r="G56">
        <f t="shared" si="7"/>
        <v>7.9010784956734517E-5</v>
      </c>
      <c r="H56">
        <f t="shared" si="8"/>
        <v>1.1148272825620922E-4</v>
      </c>
      <c r="I56">
        <f t="shared" si="9"/>
        <v>1.2540841007750126E-4</v>
      </c>
      <c r="J56">
        <f t="shared" si="10"/>
        <v>1.3007727934713826E-4</v>
      </c>
      <c r="K56">
        <f t="shared" si="11"/>
        <v>1.3245204720577724E-4</v>
      </c>
      <c r="L56">
        <f t="shared" si="12"/>
        <v>1.3386598377923502E-4</v>
      </c>
    </row>
    <row r="57" spans="1:12">
      <c r="A57">
        <v>1.1000000000000001</v>
      </c>
      <c r="B57">
        <f t="shared" si="13"/>
        <v>2.6500000000000004</v>
      </c>
      <c r="C57">
        <f t="shared" si="3"/>
        <v>8.4547588402235398E-5</v>
      </c>
      <c r="D57">
        <f t="shared" si="4"/>
        <v>9.7395206435697297E-5</v>
      </c>
      <c r="E57">
        <f t="shared" si="5"/>
        <v>1.0155122856035369E-4</v>
      </c>
      <c r="F57">
        <f t="shared" si="6"/>
        <v>1.0375670745012222E-4</v>
      </c>
      <c r="G57">
        <f t="shared" si="7"/>
        <v>1.0516239070651511E-4</v>
      </c>
      <c r="H57">
        <f t="shared" si="8"/>
        <v>1.448852930630852E-4</v>
      </c>
      <c r="I57">
        <f t="shared" si="9"/>
        <v>1.614992176046105E-4</v>
      </c>
      <c r="J57">
        <f t="shared" si="10"/>
        <v>1.6703120866805958E-4</v>
      </c>
      <c r="K57">
        <f t="shared" si="11"/>
        <v>1.6983888205694987E-4</v>
      </c>
      <c r="L57">
        <f t="shared" si="12"/>
        <v>1.7150808773858949E-4</v>
      </c>
    </row>
    <row r="58" spans="1:12">
      <c r="A58">
        <v>1.2</v>
      </c>
      <c r="B58">
        <f t="shared" si="13"/>
        <v>2.8</v>
      </c>
      <c r="C58">
        <f t="shared" si="3"/>
        <v>1.1153519157136296E-4</v>
      </c>
      <c r="D58">
        <f t="shared" si="4"/>
        <v>1.2716906573325887E-4</v>
      </c>
      <c r="E58">
        <f t="shared" si="5"/>
        <v>1.321790120898791E-4</v>
      </c>
      <c r="F58">
        <f t="shared" si="6"/>
        <v>1.3483524274026426E-4</v>
      </c>
      <c r="G58">
        <f t="shared" si="7"/>
        <v>1.3652774104253089E-4</v>
      </c>
      <c r="H58">
        <f t="shared" si="8"/>
        <v>1.8404352095245582E-4</v>
      </c>
      <c r="I58">
        <f t="shared" si="9"/>
        <v>2.0344374107160386E-4</v>
      </c>
      <c r="J58">
        <f t="shared" si="10"/>
        <v>2.0986226135897096E-4</v>
      </c>
      <c r="K58">
        <f t="shared" si="11"/>
        <v>2.1311343099607045E-4</v>
      </c>
      <c r="L58">
        <f t="shared" si="12"/>
        <v>2.1504358449290139E-4</v>
      </c>
    </row>
    <row r="59" spans="1:12">
      <c r="A59">
        <v>1.3</v>
      </c>
      <c r="B59">
        <f t="shared" si="13"/>
        <v>2.95</v>
      </c>
      <c r="C59">
        <f t="shared" si="3"/>
        <v>1.4390599647870654E-4</v>
      </c>
      <c r="D59">
        <f t="shared" si="4"/>
        <v>1.6253355397397203E-4</v>
      </c>
      <c r="E59">
        <f t="shared" si="5"/>
        <v>1.6844895997287224E-4</v>
      </c>
      <c r="F59">
        <f t="shared" si="6"/>
        <v>1.7158336436705834E-4</v>
      </c>
      <c r="G59">
        <f t="shared" si="7"/>
        <v>1.7358033033547843E-4</v>
      </c>
      <c r="H59">
        <f t="shared" si="8"/>
        <v>2.2934209632077091E-4</v>
      </c>
      <c r="I59">
        <f t="shared" si="9"/>
        <v>2.5158278331549648E-4</v>
      </c>
      <c r="J59">
        <f t="shared" si="10"/>
        <v>2.5889691834168237E-4</v>
      </c>
      <c r="K59">
        <f t="shared" si="11"/>
        <v>2.6259502037281077E-4</v>
      </c>
      <c r="L59">
        <f t="shared" si="12"/>
        <v>2.647875550907854E-4</v>
      </c>
    </row>
    <row r="60" spans="1:12">
      <c r="A60">
        <v>1.4</v>
      </c>
      <c r="B60">
        <f t="shared" si="13"/>
        <v>3.0999999999999996</v>
      </c>
      <c r="C60">
        <f t="shared" si="3"/>
        <v>1.8219262360995319E-4</v>
      </c>
      <c r="D60">
        <f t="shared" si="4"/>
        <v>2.0398502630597401E-4</v>
      </c>
      <c r="E60">
        <f t="shared" si="5"/>
        <v>2.1084468479772717E-4</v>
      </c>
      <c r="F60">
        <f t="shared" si="6"/>
        <v>2.1447827857921562E-4</v>
      </c>
      <c r="G60">
        <f t="shared" si="7"/>
        <v>2.1679342488452379E-4</v>
      </c>
      <c r="H60">
        <f t="shared" si="8"/>
        <v>2.8115619370974759E-4</v>
      </c>
      <c r="I60">
        <f t="shared" si="9"/>
        <v>3.0624657997346621E-4</v>
      </c>
      <c r="J60">
        <f t="shared" si="10"/>
        <v>3.1445097012983896E-4</v>
      </c>
      <c r="K60">
        <f t="shared" si="11"/>
        <v>3.1859226067261059E-4</v>
      </c>
      <c r="L60">
        <f t="shared" si="12"/>
        <v>3.2104436229050666E-4</v>
      </c>
    </row>
    <row r="61" spans="1:12">
      <c r="A61">
        <v>1.5</v>
      </c>
      <c r="B61">
        <f t="shared" si="13"/>
        <v>3.25</v>
      </c>
      <c r="C61">
        <f t="shared" si="3"/>
        <v>2.269341094355254E-4</v>
      </c>
      <c r="D61">
        <f t="shared" si="4"/>
        <v>2.5202168489375917E-4</v>
      </c>
      <c r="E61">
        <f t="shared" si="5"/>
        <v>2.5985043611325543E-4</v>
      </c>
      <c r="F61">
        <f t="shared" si="6"/>
        <v>2.6399725034247329E-4</v>
      </c>
      <c r="G61">
        <f t="shared" si="7"/>
        <v>2.666400013332889E-4</v>
      </c>
      <c r="H61">
        <f t="shared" si="8"/>
        <v>3.3985192064040794E-4</v>
      </c>
      <c r="I61">
        <f t="shared" si="9"/>
        <v>3.6775564503010392E-4</v>
      </c>
      <c r="J61">
        <f t="shared" si="10"/>
        <v>3.7683047720817064E-4</v>
      </c>
      <c r="K61">
        <f t="shared" si="11"/>
        <v>3.8140406090187426E-4</v>
      </c>
      <c r="L61">
        <f t="shared" si="12"/>
        <v>3.8410869598519296E-4</v>
      </c>
    </row>
    <row r="62" spans="1:12">
      <c r="A62">
        <v>1.6</v>
      </c>
      <c r="B62">
        <f t="shared" si="13"/>
        <v>3.4000000000000004</v>
      </c>
      <c r="C62">
        <f t="shared" si="3"/>
        <v>2.7867510358440612E-4</v>
      </c>
      <c r="D62">
        <f t="shared" si="4"/>
        <v>3.0714322943317375E-4</v>
      </c>
      <c r="E62">
        <f t="shared" si="5"/>
        <v>3.1595090367626127E-4</v>
      </c>
      <c r="F62">
        <f t="shared" si="6"/>
        <v>3.2061748403535957E-4</v>
      </c>
      <c r="G62">
        <f t="shared" si="7"/>
        <v>3.2359267487948291E-4</v>
      </c>
      <c r="H62">
        <f t="shared" si="8"/>
        <v>4.0578659818716196E-4</v>
      </c>
      <c r="I62">
        <f t="shared" si="9"/>
        <v>4.3642143264469566E-4</v>
      </c>
      <c r="J62">
        <f t="shared" si="10"/>
        <v>4.4633254064861325E-4</v>
      </c>
      <c r="K62">
        <f t="shared" si="11"/>
        <v>4.5132045037395797E-4</v>
      </c>
      <c r="L62">
        <f t="shared" si="12"/>
        <v>4.542664244431629E-4</v>
      </c>
    </row>
    <row r="63" spans="1:12">
      <c r="A63">
        <v>1.7</v>
      </c>
      <c r="B63">
        <f t="shared" si="13"/>
        <v>3.55</v>
      </c>
      <c r="C63">
        <f t="shared" si="3"/>
        <v>3.3796505693068691E-4</v>
      </c>
      <c r="D63">
        <f t="shared" si="4"/>
        <v>3.6985050047243093E-4</v>
      </c>
      <c r="E63">
        <f t="shared" si="5"/>
        <v>3.7963101205145219E-4</v>
      </c>
      <c r="F63">
        <f t="shared" si="6"/>
        <v>3.8481599420674899E-4</v>
      </c>
      <c r="G63">
        <f t="shared" si="7"/>
        <v>3.8812361650024374E-4</v>
      </c>
      <c r="H63">
        <f t="shared" si="8"/>
        <v>4.7930890464838193E-4</v>
      </c>
      <c r="I63">
        <f t="shared" si="9"/>
        <v>5.1254685202846374E-4</v>
      </c>
      <c r="J63">
        <f t="shared" si="10"/>
        <v>5.2324592292089822E-4</v>
      </c>
      <c r="K63">
        <f t="shared" si="11"/>
        <v>5.2862324934553834E-4</v>
      </c>
      <c r="L63">
        <f t="shared" si="12"/>
        <v>5.3179529366183741E-4</v>
      </c>
    </row>
    <row r="64" spans="1:12">
      <c r="A64">
        <v>1.8</v>
      </c>
      <c r="B64">
        <f t="shared" si="13"/>
        <v>3.7</v>
      </c>
      <c r="C64">
        <f t="shared" si="3"/>
        <v>4.0535738461262155E-4</v>
      </c>
      <c r="D64">
        <f t="shared" si="4"/>
        <v>4.4064510913097339E-4</v>
      </c>
      <c r="E64">
        <f t="shared" si="5"/>
        <v>4.5137570325362385E-4</v>
      </c>
      <c r="F64">
        <f t="shared" si="6"/>
        <v>4.5706946465330417E-4</v>
      </c>
      <c r="G64">
        <f t="shared" si="7"/>
        <v>4.6070445841809362E-4</v>
      </c>
      <c r="H64">
        <f t="shared" si="8"/>
        <v>5.6075890072581518E-4</v>
      </c>
      <c r="I64">
        <f t="shared" si="9"/>
        <v>5.9642666213482771E-4</v>
      </c>
      <c r="J64">
        <f t="shared" si="10"/>
        <v>6.0785154794551727E-4</v>
      </c>
      <c r="K64">
        <f t="shared" si="11"/>
        <v>6.1358661861300734E-4</v>
      </c>
      <c r="L64">
        <f t="shared" si="12"/>
        <v>6.1696550554665264E-4</v>
      </c>
    </row>
    <row r="65" spans="1:12">
      <c r="A65">
        <v>1.9</v>
      </c>
      <c r="B65">
        <f t="shared" si="13"/>
        <v>3.8499999999999996</v>
      </c>
      <c r="C65">
        <f t="shared" si="3"/>
        <v>4.8140859016879427E-4</v>
      </c>
      <c r="D65">
        <f t="shared" si="4"/>
        <v>5.2002904776306833E-4</v>
      </c>
      <c r="E65">
        <f t="shared" si="5"/>
        <v>5.3166970457489877E-4</v>
      </c>
      <c r="F65">
        <f t="shared" si="6"/>
        <v>5.3785409425406662E-4</v>
      </c>
      <c r="G65">
        <f t="shared" si="7"/>
        <v>5.4180618703589571E-4</v>
      </c>
      <c r="H65">
        <f t="shared" si="8"/>
        <v>6.5046794987013692E-4</v>
      </c>
      <c r="I65">
        <f t="shared" si="9"/>
        <v>6.88347766069733E-4</v>
      </c>
      <c r="J65">
        <f t="shared" si="10"/>
        <v>7.0042290197186278E-4</v>
      </c>
      <c r="K65">
        <f t="shared" si="11"/>
        <v>7.0647751042512237E-4</v>
      </c>
      <c r="L65">
        <f t="shared" si="12"/>
        <v>7.1004019770801511E-4</v>
      </c>
    </row>
    <row r="66" spans="1:12">
      <c r="A66">
        <v>2</v>
      </c>
      <c r="B66">
        <f t="shared" si="13"/>
        <v>4</v>
      </c>
      <c r="C66">
        <f t="shared" si="3"/>
        <v>5.6667733856577537E-4</v>
      </c>
      <c r="D66">
        <f t="shared" si="4"/>
        <v>6.0850427681046794E-4</v>
      </c>
      <c r="E66">
        <f t="shared" si="5"/>
        <v>6.2099727907020681E-4</v>
      </c>
      <c r="F66">
        <f t="shared" si="6"/>
        <v>6.2764542813096723E-4</v>
      </c>
      <c r="G66">
        <f t="shared" si="7"/>
        <v>6.3189902257343455E-4</v>
      </c>
      <c r="H66">
        <f t="shared" si="8"/>
        <v>7.4875854412635322E-4</v>
      </c>
      <c r="I66">
        <f t="shared" si="9"/>
        <v>7.8858942031486627E-4</v>
      </c>
      <c r="J66">
        <f t="shared" si="10"/>
        <v>8.0122635162622156E-4</v>
      </c>
      <c r="K66">
        <f t="shared" si="11"/>
        <v>8.0755603763094748E-4</v>
      </c>
      <c r="L66">
        <f t="shared" si="12"/>
        <v>8.112758421187406E-4</v>
      </c>
    </row>
    <row r="67" spans="1:12">
      <c r="A67">
        <v>2.1</v>
      </c>
      <c r="B67">
        <f t="shared" si="13"/>
        <v>4.1500000000000004</v>
      </c>
      <c r="C67">
        <f t="shared" si="3"/>
        <v>6.6172346709716858E-4</v>
      </c>
      <c r="D67">
        <f t="shared" si="4"/>
        <v>7.0657228361208687E-4</v>
      </c>
      <c r="E67">
        <f t="shared" si="5"/>
        <v>7.1984195642198722E-4</v>
      </c>
      <c r="F67">
        <f t="shared" si="6"/>
        <v>7.2691817280353928E-4</v>
      </c>
      <c r="G67">
        <f t="shared" si="7"/>
        <v>7.3145228464328871E-4</v>
      </c>
      <c r="H67">
        <f t="shared" si="8"/>
        <v>8.5594404345322071E-4</v>
      </c>
      <c r="I67">
        <f t="shared" si="9"/>
        <v>8.9742337040379688E-4</v>
      </c>
      <c r="J67">
        <f t="shared" si="10"/>
        <v>9.105213917177565E-4</v>
      </c>
      <c r="K67">
        <f t="shared" si="11"/>
        <v>9.1707577408424868E-4</v>
      </c>
      <c r="L67">
        <f t="shared" si="12"/>
        <v>9.2092257589643407E-4</v>
      </c>
    </row>
    <row r="68" spans="1:12">
      <c r="A68">
        <v>2.2000000000000002</v>
      </c>
      <c r="B68">
        <f t="shared" si="13"/>
        <v>4.3000000000000007</v>
      </c>
      <c r="C68">
        <f t="shared" si="3"/>
        <v>7.6710692408182748E-4</v>
      </c>
      <c r="D68">
        <f t="shared" si="4"/>
        <v>8.1473360934322626E-4</v>
      </c>
      <c r="E68">
        <f t="shared" si="5"/>
        <v>8.2868624209627166E-4</v>
      </c>
      <c r="F68">
        <f t="shared" si="6"/>
        <v>8.3614599408390357E-4</v>
      </c>
      <c r="G68">
        <f t="shared" si="7"/>
        <v>8.409342430096867E-4</v>
      </c>
      <c r="H68">
        <f t="shared" si="8"/>
        <v>9.7232833479817058E-4</v>
      </c>
      <c r="I68">
        <f t="shared" si="9"/>
        <v>1.0151139221693272E-3</v>
      </c>
      <c r="J68">
        <f t="shared" si="10"/>
        <v>1.0285608326448675E-3</v>
      </c>
      <c r="K68">
        <f t="shared" si="11"/>
        <v>1.035283996476737E-3</v>
      </c>
      <c r="L68">
        <f t="shared" si="12"/>
        <v>1.0392244745684601E-3</v>
      </c>
    </row>
    <row r="69" spans="1:12">
      <c r="A69">
        <v>2.2999999999999998</v>
      </c>
      <c r="B69">
        <f t="shared" si="13"/>
        <v>4.4499999999999993</v>
      </c>
      <c r="C69">
        <f t="shared" si="3"/>
        <v>8.8338662606578125E-4</v>
      </c>
      <c r="D69">
        <f t="shared" si="4"/>
        <v>9.3348734057916306E-4</v>
      </c>
      <c r="E69">
        <f t="shared" si="5"/>
        <v>9.4801130285420148E-4</v>
      </c>
      <c r="F69">
        <f t="shared" si="6"/>
        <v>9.5580129652099064E-4</v>
      </c>
      <c r="G69">
        <f t="shared" si="7"/>
        <v>9.6081195278105967E-4</v>
      </c>
      <c r="H69">
        <f t="shared" si="8"/>
        <v>1.0982054159891675E-3</v>
      </c>
      <c r="I69">
        <f t="shared" si="9"/>
        <v>1.1419179558095215E-3</v>
      </c>
      <c r="J69">
        <f t="shared" si="10"/>
        <v>1.1555909352035647E-3</v>
      </c>
      <c r="K69">
        <f t="shared" si="11"/>
        <v>1.162421875654717E-3</v>
      </c>
      <c r="L69">
        <f t="shared" si="12"/>
        <v>1.1664197760162273E-3</v>
      </c>
    </row>
    <row r="70" spans="1:12">
      <c r="A70">
        <v>2.4</v>
      </c>
      <c r="B70">
        <f t="shared" si="13"/>
        <v>4.5999999999999996</v>
      </c>
      <c r="C70">
        <f t="shared" si="3"/>
        <v>1.011119224899278E-3</v>
      </c>
      <c r="D70">
        <f t="shared" si="4"/>
        <v>1.0633305622433659E-3</v>
      </c>
      <c r="E70">
        <f t="shared" si="5"/>
        <v>1.0782966268076473E-3</v>
      </c>
      <c r="F70">
        <f t="shared" si="6"/>
        <v>1.0863549832557011E-3</v>
      </c>
      <c r="G70">
        <f t="shared" si="7"/>
        <v>1.0915510732952478E-3</v>
      </c>
      <c r="H70">
        <f t="shared" si="8"/>
        <v>1.2338589086277087E-3</v>
      </c>
      <c r="I70">
        <f t="shared" si="9"/>
        <v>1.2780848886134503E-3</v>
      </c>
      <c r="J70">
        <f t="shared" si="10"/>
        <v>1.2918514990603544E-3</v>
      </c>
      <c r="K70">
        <f t="shared" si="11"/>
        <v>1.2987246238753815E-3</v>
      </c>
      <c r="L70">
        <f t="shared" si="12"/>
        <v>1.3027410616643907E-3</v>
      </c>
    </row>
    <row r="71" spans="1:12">
      <c r="A71">
        <v>2.5</v>
      </c>
      <c r="B71">
        <f t="shared" si="13"/>
        <v>4.75</v>
      </c>
      <c r="C71">
        <f t="shared" si="3"/>
        <v>1.15085777666183E-3</v>
      </c>
      <c r="D71">
        <f t="shared" si="4"/>
        <v>1.2047577689270985E-3</v>
      </c>
      <c r="E71">
        <f t="shared" si="5"/>
        <v>1.2200196563132986E-3</v>
      </c>
      <c r="F71">
        <f t="shared" si="6"/>
        <v>1.2282761951946356E-3</v>
      </c>
      <c r="G71">
        <f t="shared" si="7"/>
        <v>1.233615669965763E-3</v>
      </c>
      <c r="H71">
        <f t="shared" si="8"/>
        <v>1.3795615035441045E-3</v>
      </c>
      <c r="I71">
        <f t="shared" si="9"/>
        <v>1.423856591118579E-3</v>
      </c>
      <c r="J71">
        <f t="shared" si="10"/>
        <v>1.4375759099762543E-3</v>
      </c>
      <c r="K71">
        <f t="shared" si="11"/>
        <v>1.444421603236423E-3</v>
      </c>
      <c r="L71">
        <f t="shared" si="12"/>
        <v>1.4484154002324453E-3</v>
      </c>
    </row>
    <row r="72" spans="1:12">
      <c r="A72">
        <v>2.6</v>
      </c>
      <c r="B72">
        <f t="shared" si="13"/>
        <v>4.9000000000000004</v>
      </c>
      <c r="C72">
        <f t="shared" si="3"/>
        <v>1.3031503049778137E-3</v>
      </c>
      <c r="D72">
        <f t="shared" si="4"/>
        <v>1.3582602317679039E-3</v>
      </c>
      <c r="E72">
        <f t="shared" si="5"/>
        <v>1.373655392092548E-3</v>
      </c>
      <c r="F72">
        <f t="shared" si="6"/>
        <v>1.3820320284515986E-3</v>
      </c>
      <c r="G72">
        <f t="shared" si="7"/>
        <v>1.3874679983684603E-3</v>
      </c>
      <c r="H72">
        <f t="shared" si="8"/>
        <v>1.53557434194558E-3</v>
      </c>
      <c r="I72">
        <f t="shared" si="9"/>
        <v>1.5794672606517632E-3</v>
      </c>
      <c r="J72">
        <f t="shared" si="10"/>
        <v>1.5929911499600463E-3</v>
      </c>
      <c r="K72">
        <f t="shared" si="11"/>
        <v>1.599736399566356E-3</v>
      </c>
      <c r="L72">
        <f t="shared" si="12"/>
        <v>1.6036644583994578E-3</v>
      </c>
    </row>
    <row r="73" spans="1:12">
      <c r="A73">
        <v>2.7</v>
      </c>
      <c r="B73">
        <f t="shared" si="13"/>
        <v>5.0500000000000007</v>
      </c>
      <c r="C73">
        <f t="shared" si="3"/>
        <v>1.4685382518289912E-3</v>
      </c>
      <c r="D73">
        <f t="shared" si="4"/>
        <v>1.5243253182589634E-3</v>
      </c>
      <c r="E73">
        <f t="shared" si="5"/>
        <v>1.5396759670490993E-3</v>
      </c>
      <c r="F73">
        <f t="shared" si="6"/>
        <v>1.5480872290450744E-3</v>
      </c>
      <c r="G73">
        <f t="shared" si="7"/>
        <v>1.553568269860363E-3</v>
      </c>
      <c r="H73">
        <f t="shared" si="8"/>
        <v>1.7021463351060123E-3</v>
      </c>
      <c r="I73">
        <f t="shared" si="9"/>
        <v>1.7451432555726566E-3</v>
      </c>
      <c r="J73">
        <f t="shared" si="10"/>
        <v>1.7583177738201086E-3</v>
      </c>
      <c r="K73">
        <f t="shared" si="11"/>
        <v>1.7648868653226261E-3</v>
      </c>
      <c r="L73">
        <f t="shared" si="12"/>
        <v>1.7687045819755724E-3</v>
      </c>
    </row>
    <row r="74" spans="1:12">
      <c r="A74">
        <v>2.8</v>
      </c>
      <c r="B74">
        <f t="shared" si="13"/>
        <v>5.1999999999999993</v>
      </c>
      <c r="C74">
        <f t="shared" si="3"/>
        <v>1.6475548095491637E-3</v>
      </c>
      <c r="D74">
        <f t="shared" si="4"/>
        <v>1.7034357625371412E-3</v>
      </c>
      <c r="E74">
        <f t="shared" si="5"/>
        <v>1.7185501883359377E-3</v>
      </c>
      <c r="F74">
        <f t="shared" si="6"/>
        <v>1.7269038638776828E-3</v>
      </c>
      <c r="G74">
        <f t="shared" si="7"/>
        <v>1.7323743980365012E-3</v>
      </c>
      <c r="H74">
        <f t="shared" si="8"/>
        <v>1.8795134252817848E-3</v>
      </c>
      <c r="I74">
        <f t="shared" si="9"/>
        <v>1.921102893047302E-3</v>
      </c>
      <c r="J74">
        <f t="shared" si="10"/>
        <v>1.9337698550264725E-3</v>
      </c>
      <c r="K74">
        <f t="shared" si="11"/>
        <v>1.9400851344600224E-3</v>
      </c>
      <c r="L74">
        <f t="shared" si="12"/>
        <v>1.943746850575277E-3</v>
      </c>
    </row>
    <row r="75" spans="1:12">
      <c r="A75">
        <v>2.9</v>
      </c>
      <c r="B75">
        <f t="shared" si="13"/>
        <v>5.35</v>
      </c>
      <c r="C75">
        <f t="shared" si="3"/>
        <v>1.840723128297275E-3</v>
      </c>
      <c r="D75">
        <f t="shared" si="4"/>
        <v>1.8960688838703466E-3</v>
      </c>
      <c r="E75">
        <f t="shared" si="5"/>
        <v>1.9107430463008296E-3</v>
      </c>
      <c r="F75">
        <f t="shared" si="6"/>
        <v>1.9189409670613798E-3</v>
      </c>
      <c r="G75">
        <f t="shared" si="7"/>
        <v>1.9243417253465539E-3</v>
      </c>
      <c r="H75">
        <f t="shared" si="8"/>
        <v>2.067897790468579E-3</v>
      </c>
      <c r="I75">
        <f t="shared" si="9"/>
        <v>2.107556212798233E-3</v>
      </c>
      <c r="J75">
        <f t="shared" si="10"/>
        <v>2.1195549033531653E-3</v>
      </c>
      <c r="K75">
        <f t="shared" si="11"/>
        <v>2.1255376117665209E-3</v>
      </c>
      <c r="L75">
        <f t="shared" si="12"/>
        <v>2.1289971083097666E-3</v>
      </c>
    </row>
    <row r="76" spans="1:12">
      <c r="A76">
        <v>3</v>
      </c>
      <c r="B76">
        <f t="shared" si="13"/>
        <v>5.5</v>
      </c>
      <c r="C76">
        <f t="shared" si="3"/>
        <v>2.0485543939631578E-3</v>
      </c>
      <c r="D76">
        <f t="shared" si="4"/>
        <v>2.1026957512393215E-3</v>
      </c>
      <c r="E76">
        <f t="shared" si="5"/>
        <v>2.1167151890167319E-3</v>
      </c>
      <c r="F76">
        <f t="shared" si="6"/>
        <v>2.1246541606906788E-3</v>
      </c>
      <c r="G76">
        <f t="shared" si="7"/>
        <v>2.1299227292108937E-3</v>
      </c>
      <c r="H76">
        <f t="shared" si="8"/>
        <v>2.2675069956217507E-3</v>
      </c>
      <c r="I76">
        <f t="shared" si="9"/>
        <v>2.3047047089814615E-3</v>
      </c>
      <c r="J76">
        <f t="shared" si="10"/>
        <v>2.3158737564189726E-3</v>
      </c>
      <c r="K76">
        <f t="shared" si="11"/>
        <v>2.3214449387904605E-3</v>
      </c>
      <c r="L76">
        <f t="shared" si="12"/>
        <v>2.3246559726317483E-3</v>
      </c>
    </row>
    <row r="77" spans="1:12">
      <c r="A77">
        <v>3.1</v>
      </c>
      <c r="B77">
        <f t="shared" si="13"/>
        <v>5.65</v>
      </c>
      <c r="C77">
        <f t="shared" si="3"/>
        <v>2.2715457721775153E-3</v>
      </c>
      <c r="D77">
        <f t="shared" si="4"/>
        <v>2.3237802920888866E-3</v>
      </c>
      <c r="E77">
        <f t="shared" si="5"/>
        <v>2.336922361182409E-3</v>
      </c>
      <c r="F77">
        <f t="shared" si="6"/>
        <v>2.3444952492062275E-3</v>
      </c>
      <c r="G77">
        <f t="shared" si="7"/>
        <v>2.3495667069956721E-3</v>
      </c>
      <c r="H77">
        <f t="shared" si="8"/>
        <v>2.4785330930357252E-3</v>
      </c>
      <c r="I77">
        <f t="shared" si="9"/>
        <v>2.512741032112473E-3</v>
      </c>
      <c r="J77">
        <f t="shared" si="10"/>
        <v>2.5229204469635383E-3</v>
      </c>
      <c r="K77">
        <f t="shared" si="11"/>
        <v>2.5280019381818996E-3</v>
      </c>
      <c r="L77">
        <f t="shared" si="12"/>
        <v>2.5309188231551166E-3</v>
      </c>
    </row>
    <row r="78" spans="1:12">
      <c r="A78">
        <v>3.2</v>
      </c>
      <c r="B78">
        <f t="shared" si="13"/>
        <v>5.8000000000000007</v>
      </c>
      <c r="C78">
        <f t="shared" si="3"/>
        <v>2.5101782148857633E-3</v>
      </c>
      <c r="D78">
        <f t="shared" si="4"/>
        <v>2.5597783435122212E-3</v>
      </c>
      <c r="E78">
        <f t="shared" si="5"/>
        <v>2.5718148062602868E-3</v>
      </c>
      <c r="F78">
        <f t="shared" si="6"/>
        <v>2.5789117865332748E-3</v>
      </c>
      <c r="G78">
        <f t="shared" si="7"/>
        <v>2.5837194392287189E-3</v>
      </c>
      <c r="H78">
        <f t="shared" si="8"/>
        <v>2.7011516747056396E-3</v>
      </c>
      <c r="I78">
        <f t="shared" si="9"/>
        <v>2.7318486627890479E-3</v>
      </c>
      <c r="J78">
        <f t="shared" si="10"/>
        <v>2.7408820474702079E-3</v>
      </c>
      <c r="K78">
        <f t="shared" si="11"/>
        <v>2.74539753802692E-3</v>
      </c>
      <c r="L78">
        <f t="shared" si="12"/>
        <v>2.7479757720187386E-3</v>
      </c>
    </row>
    <row r="79" spans="1:12">
      <c r="A79">
        <v>3.3</v>
      </c>
      <c r="B79">
        <f t="shared" si="13"/>
        <v>5.9499999999999993</v>
      </c>
      <c r="C79">
        <f t="shared" si="3"/>
        <v>2.7649141268139203E-3</v>
      </c>
      <c r="D79">
        <f t="shared" si="4"/>
        <v>2.8111366443315925E-3</v>
      </c>
      <c r="E79">
        <f t="shared" si="5"/>
        <v>2.8218366308045248E-3</v>
      </c>
      <c r="F79">
        <f t="shared" si="6"/>
        <v>2.8283466152243574E-3</v>
      </c>
      <c r="G79">
        <f t="shared" si="7"/>
        <v>2.8328228304626874E-3</v>
      </c>
      <c r="H79">
        <f t="shared" si="8"/>
        <v>2.9355208796697455E-3</v>
      </c>
      <c r="I79">
        <f t="shared" si="9"/>
        <v>2.9622015588282131E-3</v>
      </c>
      <c r="J79">
        <f t="shared" si="10"/>
        <v>2.9699384935662383E-3</v>
      </c>
      <c r="K79">
        <f t="shared" si="11"/>
        <v>2.9738146775548915E-3</v>
      </c>
      <c r="L79">
        <f t="shared" si="12"/>
        <v>2.9760116171562378E-3</v>
      </c>
    </row>
    <row r="80" spans="1:12">
      <c r="A80">
        <v>3.4</v>
      </c>
      <c r="B80">
        <f t="shared" si="13"/>
        <v>6.1</v>
      </c>
      <c r="C80">
        <f t="shared" si="3"/>
        <v>3.0361948901129684E-3</v>
      </c>
      <c r="D80">
        <f t="shared" si="4"/>
        <v>3.0782917667525464E-3</v>
      </c>
      <c r="E80">
        <f t="shared" si="5"/>
        <v>3.087425130023403E-3</v>
      </c>
      <c r="F80">
        <f t="shared" si="6"/>
        <v>3.0932373768836324E-3</v>
      </c>
      <c r="G80">
        <f t="shared" si="7"/>
        <v>3.0973145272190118E-3</v>
      </c>
      <c r="H80">
        <f t="shared" si="8"/>
        <v>3.1817803595477231E-3</v>
      </c>
      <c r="I80">
        <f t="shared" si="9"/>
        <v>3.2039637773397991E-3</v>
      </c>
      <c r="J80">
        <f t="shared" si="10"/>
        <v>3.2102623874863336E-3</v>
      </c>
      <c r="K80">
        <f t="shared" si="11"/>
        <v>3.2134301954366154E-3</v>
      </c>
      <c r="L80">
        <f t="shared" si="12"/>
        <v>3.2152057796632585E-3</v>
      </c>
    </row>
    <row r="81" spans="1:12">
      <c r="A81">
        <v>3.5</v>
      </c>
      <c r="B81">
        <f t="shared" si="13"/>
        <v>6.25</v>
      </c>
      <c r="C81">
        <f t="shared" si="3"/>
        <v>3.3244382465237553E-3</v>
      </c>
      <c r="D81">
        <f t="shared" si="4"/>
        <v>3.3616689864978469E-3</v>
      </c>
      <c r="E81">
        <f t="shared" si="5"/>
        <v>3.3690100737173833E-3</v>
      </c>
      <c r="F81">
        <f t="shared" si="6"/>
        <v>3.3740159932018005E-3</v>
      </c>
      <c r="G81">
        <f t="shared" si="7"/>
        <v>3.377627512476162E-3</v>
      </c>
      <c r="H81">
        <f t="shared" si="8"/>
        <v>3.440050205743147E-3</v>
      </c>
      <c r="I81">
        <f t="shared" si="9"/>
        <v>3.4572890731937064E-3</v>
      </c>
      <c r="J81">
        <f t="shared" si="10"/>
        <v>3.4620187827701428E-3</v>
      </c>
      <c r="K81">
        <f t="shared" si="11"/>
        <v>3.464414701758723E-3</v>
      </c>
      <c r="L81">
        <f t="shared" si="12"/>
        <v>3.4657322263130157E-3</v>
      </c>
    </row>
    <row r="82" spans="1:12">
      <c r="A82">
        <v>3.6</v>
      </c>
      <c r="B82">
        <f t="shared" si="13"/>
        <v>6.4</v>
      </c>
      <c r="C82">
        <f t="shared" si="3"/>
        <v>3.6300355375647867E-3</v>
      </c>
      <c r="D82">
        <f t="shared" si="4"/>
        <v>3.6616810905744216E-3</v>
      </c>
      <c r="E82">
        <f t="shared" si="5"/>
        <v>3.6670129518383034E-3</v>
      </c>
      <c r="F82">
        <f t="shared" si="6"/>
        <v>3.6711081169861176E-3</v>
      </c>
      <c r="G82">
        <f t="shared" si="7"/>
        <v>3.6741896761984059E-3</v>
      </c>
      <c r="H82">
        <f t="shared" si="8"/>
        <v>3.7104298420634475E-3</v>
      </c>
      <c r="I82">
        <f t="shared" si="9"/>
        <v>3.7223204752972667E-3</v>
      </c>
      <c r="J82">
        <f t="shared" si="10"/>
        <v>3.7253649512732118E-3</v>
      </c>
      <c r="K82">
        <f t="shared" si="11"/>
        <v>3.7269324346513376E-3</v>
      </c>
      <c r="L82">
        <f t="shared" si="12"/>
        <v>3.727759378154671E-3</v>
      </c>
    </row>
    <row r="83" spans="1:12">
      <c r="A83">
        <v>3.7</v>
      </c>
      <c r="B83">
        <f t="shared" si="13"/>
        <v>6.5500000000000007</v>
      </c>
      <c r="C83">
        <f t="shared" si="3"/>
        <v>3.953348804516317E-3</v>
      </c>
      <c r="D83">
        <f t="shared" si="4"/>
        <v>3.9787271220928112E-3</v>
      </c>
      <c r="E83">
        <f t="shared" si="5"/>
        <v>3.9818461790271133E-3</v>
      </c>
      <c r="F83">
        <f t="shared" si="6"/>
        <v>3.9849325526299618E-3</v>
      </c>
      <c r="G83">
        <f t="shared" si="7"/>
        <v>3.9874233614371141E-3</v>
      </c>
      <c r="H83">
        <f t="shared" si="8"/>
        <v>3.9929968868244441E-3</v>
      </c>
      <c r="I83">
        <f t="shared" si="9"/>
        <v>3.9991898420790022E-3</v>
      </c>
      <c r="J83">
        <f t="shared" si="10"/>
        <v>4.0004501334998076E-3</v>
      </c>
      <c r="K83">
        <f t="shared" si="11"/>
        <v>4.0011411024577382E-3</v>
      </c>
      <c r="L83">
        <f t="shared" si="12"/>
        <v>4.0014500060327265E-3</v>
      </c>
    </row>
    <row r="84" spans="1:12">
      <c r="A84">
        <v>3.8</v>
      </c>
      <c r="B84">
        <f t="shared" si="13"/>
        <v>6.6999999999999993</v>
      </c>
      <c r="C84">
        <f t="shared" si="3"/>
        <v>4.2947077513608798E-3</v>
      </c>
      <c r="D84">
        <f t="shared" si="4"/>
        <v>4.3131910618454759E-3</v>
      </c>
      <c r="E84">
        <f t="shared" si="5"/>
        <v>4.3139122576075955E-3</v>
      </c>
      <c r="F84">
        <f t="shared" si="6"/>
        <v>4.3159006455308416E-3</v>
      </c>
      <c r="G84">
        <f t="shared" si="7"/>
        <v>4.317744885575573E-3</v>
      </c>
      <c r="H84">
        <f t="shared" si="8"/>
        <v>4.2878059888450991E-3</v>
      </c>
      <c r="I84">
        <f t="shared" si="9"/>
        <v>4.2880173975724965E-3</v>
      </c>
      <c r="J84">
        <f t="shared" si="10"/>
        <v>4.2874152732115681E-3</v>
      </c>
      <c r="K84">
        <f t="shared" si="11"/>
        <v>4.2871917122628339E-3</v>
      </c>
      <c r="L84">
        <f t="shared" si="12"/>
        <v>4.2869611137857965E-3</v>
      </c>
    </row>
    <row r="85" spans="1:12">
      <c r="A85">
        <v>3.9</v>
      </c>
      <c r="B85">
        <f t="shared" si="13"/>
        <v>6.85</v>
      </c>
      <c r="C85">
        <f t="shared" si="3"/>
        <v>4.6544065753471231E-3</v>
      </c>
      <c r="D85">
        <f t="shared" si="4"/>
        <v>4.6654404466596414E-3</v>
      </c>
      <c r="E85">
        <f t="shared" si="5"/>
        <v>4.6636028986428383E-3</v>
      </c>
      <c r="F85">
        <f t="shared" si="6"/>
        <v>4.6644156400355323E-3</v>
      </c>
      <c r="G85">
        <f t="shared" si="7"/>
        <v>4.6655640363307176E-3</v>
      </c>
      <c r="H85">
        <f t="shared" si="8"/>
        <v>4.5948876420989519E-3</v>
      </c>
      <c r="I85">
        <f t="shared" si="9"/>
        <v>4.5889112495067297E-3</v>
      </c>
      <c r="J85">
        <f t="shared" si="10"/>
        <v>4.5863927372256953E-3</v>
      </c>
      <c r="K85">
        <f t="shared" si="11"/>
        <v>4.5852283855394062E-3</v>
      </c>
      <c r="L85">
        <f t="shared" si="12"/>
        <v>4.5844438098171687E-3</v>
      </c>
    </row>
    <row r="86" spans="1:12">
      <c r="A86">
        <v>4</v>
      </c>
      <c r="B86">
        <f t="shared" si="13"/>
        <v>7</v>
      </c>
      <c r="C86">
        <f t="shared" si="3"/>
        <v>5.0327006714726728E-3</v>
      </c>
      <c r="D86">
        <f t="shared" si="4"/>
        <v>5.035824924872331E-3</v>
      </c>
      <c r="E86">
        <f t="shared" si="5"/>
        <v>5.0312981007997895E-3</v>
      </c>
      <c r="F86">
        <f t="shared" si="6"/>
        <v>5.030872005565571E-3</v>
      </c>
      <c r="G86">
        <f t="shared" si="7"/>
        <v>5.0312835421709081E-3</v>
      </c>
      <c r="H86">
        <f t="shared" si="8"/>
        <v>4.9142469841677826E-3</v>
      </c>
      <c r="I86">
        <f t="shared" si="9"/>
        <v>4.9019668908343479E-3</v>
      </c>
      <c r="J86">
        <f t="shared" si="10"/>
        <v>4.8975060212878511E-3</v>
      </c>
      <c r="K86">
        <f t="shared" si="11"/>
        <v>4.8953881616245988E-3</v>
      </c>
      <c r="L86">
        <f t="shared" si="12"/>
        <v>4.8940431676749154E-3</v>
      </c>
    </row>
    <row r="87" spans="1:12">
      <c r="A87">
        <v>4.0999999999999996</v>
      </c>
      <c r="B87">
        <f t="shared" si="13"/>
        <v>7.1499999999999995</v>
      </c>
      <c r="C87">
        <f t="shared" si="3"/>
        <v>5.4298032189348359E-3</v>
      </c>
      <c r="D87">
        <f t="shared" si="4"/>
        <v>5.4246747496322105E-3</v>
      </c>
      <c r="E87">
        <f t="shared" si="5"/>
        <v>5.4173651869160273E-3</v>
      </c>
      <c r="F87">
        <f t="shared" si="6"/>
        <v>5.4156547306571786E-3</v>
      </c>
      <c r="G87">
        <f t="shared" si="7"/>
        <v>5.415298516858535E-3</v>
      </c>
      <c r="H87">
        <f t="shared" si="8"/>
        <v>5.2458625840384457E-3</v>
      </c>
      <c r="I87">
        <f t="shared" si="9"/>
        <v>5.2272666861661286E-3</v>
      </c>
      <c r="J87">
        <f t="shared" si="10"/>
        <v>5.2208694428868283E-3</v>
      </c>
      <c r="K87">
        <f t="shared" si="11"/>
        <v>5.2178007897027562E-3</v>
      </c>
      <c r="L87">
        <f t="shared" si="12"/>
        <v>5.2158980762346567E-3</v>
      </c>
    </row>
    <row r="88" spans="1:12">
      <c r="A88">
        <v>4.2</v>
      </c>
      <c r="B88">
        <f t="shared" si="13"/>
        <v>7.3000000000000007</v>
      </c>
      <c r="C88">
        <f t="shared" si="3"/>
        <v>5.8458816594741149E-3</v>
      </c>
      <c r="D88">
        <f t="shared" si="4"/>
        <v>5.832299211114317E-3</v>
      </c>
      <c r="E88">
        <f t="shared" si="5"/>
        <v>5.8221577983222431E-3</v>
      </c>
      <c r="F88">
        <f t="shared" si="6"/>
        <v>5.8191385847356294E-3</v>
      </c>
      <c r="G88">
        <f t="shared" si="7"/>
        <v>5.8179958778794907E-3</v>
      </c>
      <c r="H88">
        <f t="shared" si="8"/>
        <v>5.5896852251912238E-3</v>
      </c>
      <c r="I88">
        <f t="shared" si="9"/>
        <v>5.5648793446259094E-3</v>
      </c>
      <c r="J88">
        <f t="shared" si="10"/>
        <v>5.5565878218684396E-3</v>
      </c>
      <c r="K88">
        <f t="shared" si="11"/>
        <v>5.552588509942535E-3</v>
      </c>
      <c r="L88">
        <f t="shared" si="12"/>
        <v>5.5501410800414706E-3</v>
      </c>
    </row>
    <row r="89" spans="1:12">
      <c r="A89">
        <v>4.3</v>
      </c>
      <c r="B89">
        <f t="shared" si="13"/>
        <v>7.4499999999999993</v>
      </c>
      <c r="C89">
        <f t="shared" si="3"/>
        <v>6.2810540795333065E-3</v>
      </c>
      <c r="D89">
        <f t="shared" si="4"/>
        <v>6.2589850091413855E-3</v>
      </c>
      <c r="E89">
        <f t="shared" si="5"/>
        <v>6.246014847143995E-3</v>
      </c>
      <c r="F89">
        <f t="shared" si="6"/>
        <v>6.2416873475367521E-3</v>
      </c>
      <c r="G89">
        <f t="shared" si="7"/>
        <v>6.2397537385788992E-3</v>
      </c>
      <c r="H89">
        <f t="shared" si="8"/>
        <v>5.9456366903448661E-3</v>
      </c>
      <c r="I89">
        <f t="shared" si="9"/>
        <v>5.9148593806948981E-3</v>
      </c>
      <c r="J89">
        <f t="shared" si="10"/>
        <v>5.9047561497040848E-3</v>
      </c>
      <c r="K89">
        <f t="shared" si="11"/>
        <v>5.8998658244153249E-3</v>
      </c>
      <c r="L89">
        <f t="shared" si="12"/>
        <v>5.8968982103379036E-3</v>
      </c>
    </row>
    <row r="90" spans="1:12">
      <c r="A90">
        <v>4.4000000000000004</v>
      </c>
      <c r="B90">
        <f t="shared" si="13"/>
        <v>7.6000000000000005</v>
      </c>
      <c r="C90">
        <f t="shared" si="3"/>
        <v>6.735385510270123E-3</v>
      </c>
      <c r="D90">
        <f t="shared" si="4"/>
        <v>6.7049945681393807E-3</v>
      </c>
      <c r="E90">
        <f t="shared" si="5"/>
        <v>6.689259426988052E-3</v>
      </c>
      <c r="F90">
        <f t="shared" si="6"/>
        <v>6.6836530061868933E-3</v>
      </c>
      <c r="G90">
        <f t="shared" si="7"/>
        <v>6.6809407738839281E-3</v>
      </c>
      <c r="H90">
        <f t="shared" si="8"/>
        <v>6.3136085546460835E-3</v>
      </c>
      <c r="I90">
        <f t="shared" si="9"/>
        <v>6.2772465646761706E-3</v>
      </c>
      <c r="J90">
        <f t="shared" si="10"/>
        <v>6.2654592482740907E-3</v>
      </c>
      <c r="K90">
        <f t="shared" si="11"/>
        <v>6.2597392584073071E-3</v>
      </c>
      <c r="L90">
        <f t="shared" si="12"/>
        <v>6.2562888072816777E-3</v>
      </c>
    </row>
    <row r="91" spans="1:12">
      <c r="A91">
        <v>4.5</v>
      </c>
      <c r="B91">
        <f t="shared" si="13"/>
        <v>7.75</v>
      </c>
      <c r="C91">
        <f t="shared" si="3"/>
        <v>7.2088841616874018E-3</v>
      </c>
      <c r="D91">
        <f t="shared" si="4"/>
        <v>7.1705642968150273E-3</v>
      </c>
      <c r="E91">
        <f t="shared" si="5"/>
        <v>7.1521976826116737E-3</v>
      </c>
      <c r="F91">
        <f t="shared" si="6"/>
        <v>7.145374920057946E-3</v>
      </c>
      <c r="G91">
        <f t="shared" si="7"/>
        <v>7.1419155595601113E-3</v>
      </c>
      <c r="H91">
        <f t="shared" si="8"/>
        <v>6.6934609945157354E-3</v>
      </c>
      <c r="I91">
        <f t="shared" si="9"/>
        <v>6.6520653644782449E-3</v>
      </c>
      <c r="J91">
        <f t="shared" si="10"/>
        <v>6.6387714190359118E-3</v>
      </c>
      <c r="K91">
        <f t="shared" si="11"/>
        <v>6.6323071127280635E-3</v>
      </c>
      <c r="L91">
        <f t="shared" si="12"/>
        <v>6.6284253338382447E-3</v>
      </c>
    </row>
    <row r="92" spans="1:12">
      <c r="A92">
        <v>4.5999999999999996</v>
      </c>
      <c r="B92">
        <f t="shared" si="13"/>
        <v>7.8999999999999995</v>
      </c>
      <c r="C92">
        <f t="shared" si="3"/>
        <v>7.7014976094739816E-3</v>
      </c>
      <c r="D92">
        <f t="shared" si="4"/>
        <v>7.6559027954304949E-3</v>
      </c>
      <c r="E92">
        <f t="shared" si="5"/>
        <v>7.6351176393784845E-3</v>
      </c>
      <c r="F92">
        <f t="shared" si="6"/>
        <v>7.6271789536261781E-3</v>
      </c>
      <c r="G92">
        <f t="shared" si="7"/>
        <v>7.6230258850178371E-3</v>
      </c>
      <c r="H92">
        <f t="shared" si="8"/>
        <v>7.0850216197866425E-3</v>
      </c>
      <c r="I92">
        <f t="shared" si="9"/>
        <v>7.0393243804902812E-3</v>
      </c>
      <c r="J92">
        <f t="shared" si="10"/>
        <v>7.0247560834627845E-3</v>
      </c>
      <c r="K92">
        <f t="shared" si="11"/>
        <v>7.0176592076140552E-3</v>
      </c>
      <c r="L92">
        <f t="shared" si="12"/>
        <v>7.0134131818196952E-3</v>
      </c>
    </row>
    <row r="93" spans="1:12">
      <c r="A93">
        <v>4.7</v>
      </c>
      <c r="B93">
        <f t="shared" si="13"/>
        <v>8.0500000000000007</v>
      </c>
      <c r="C93">
        <f t="shared" si="3"/>
        <v>8.2131089555690581E-3</v>
      </c>
      <c r="D93">
        <f t="shared" si="4"/>
        <v>8.161189014063824E-3</v>
      </c>
      <c r="E93">
        <f t="shared" si="5"/>
        <v>8.1382879935215681E-3</v>
      </c>
      <c r="F93">
        <f t="shared" si="6"/>
        <v>8.1293765776825361E-3</v>
      </c>
      <c r="G93">
        <f t="shared" si="7"/>
        <v>8.1246080397599802E-3</v>
      </c>
      <c r="H93">
        <f t="shared" si="8"/>
        <v>7.4880843371846161E-3</v>
      </c>
      <c r="I93">
        <f t="shared" si="9"/>
        <v>7.4390157753994228E-3</v>
      </c>
      <c r="J93">
        <f t="shared" si="10"/>
        <v>7.4234654156575593E-3</v>
      </c>
      <c r="K93">
        <f t="shared" si="11"/>
        <v>7.4158766188246036E-3</v>
      </c>
      <c r="L93">
        <f t="shared" si="12"/>
        <v>7.4113504705316871E-3</v>
      </c>
    </row>
    <row r="94" spans="1:12">
      <c r="A94">
        <v>4.8</v>
      </c>
      <c r="B94">
        <f t="shared" si="13"/>
        <v>8.1999999999999993</v>
      </c>
      <c r="C94">
        <f t="shared" si="3"/>
        <v>8.7435329859600029E-3</v>
      </c>
      <c r="D94">
        <f t="shared" si="4"/>
        <v>8.6865703657832988E-3</v>
      </c>
      <c r="E94">
        <f t="shared" si="5"/>
        <v>8.6619568644640647E-3</v>
      </c>
      <c r="F94">
        <f t="shared" si="6"/>
        <v>8.6522639393679449E-3</v>
      </c>
      <c r="G94">
        <f t="shared" si="7"/>
        <v>8.646986073640962E-3</v>
      </c>
      <c r="H94">
        <f t="shared" si="8"/>
        <v>7.9024082536102262E-3</v>
      </c>
      <c r="I94">
        <f t="shared" si="9"/>
        <v>7.8511147008827799E-3</v>
      </c>
      <c r="J94">
        <f t="shared" si="10"/>
        <v>7.8349399680700312E-3</v>
      </c>
      <c r="K94">
        <f t="shared" si="11"/>
        <v>7.8270314065308384E-3</v>
      </c>
      <c r="L94">
        <f t="shared" si="12"/>
        <v>7.8223278384833683E-3</v>
      </c>
    </row>
    <row r="95" spans="1:12">
      <c r="A95">
        <v>4.9000000000000004</v>
      </c>
      <c r="B95">
        <f t="shared" si="13"/>
        <v>8.3500000000000014</v>
      </c>
      <c r="C95">
        <f t="shared" si="3"/>
        <v>9.29251235178114E-3</v>
      </c>
      <c r="D95">
        <f t="shared" si="4"/>
        <v>9.2321607992293369E-3</v>
      </c>
      <c r="E95">
        <f t="shared" si="5"/>
        <v>9.2063505106892776E-3</v>
      </c>
      <c r="F95">
        <f t="shared" si="6"/>
        <v>9.1961209016406097E-3</v>
      </c>
      <c r="G95">
        <f t="shared" si="7"/>
        <v>9.1904710311915289E-3</v>
      </c>
      <c r="H95">
        <f t="shared" si="8"/>
        <v>8.3277166280700515E-3</v>
      </c>
      <c r="I95">
        <f t="shared" si="9"/>
        <v>8.2755787231913649E-3</v>
      </c>
      <c r="J95">
        <f t="shared" si="10"/>
        <v>8.2592082912724789E-3</v>
      </c>
      <c r="K95">
        <f t="shared" si="11"/>
        <v>8.2511863376045335E-3</v>
      </c>
      <c r="L95">
        <f t="shared" si="12"/>
        <v>8.2464282286123496E-3</v>
      </c>
    </row>
    <row r="96" spans="1:12">
      <c r="A96">
        <v>5</v>
      </c>
      <c r="B96">
        <f t="shared" si="13"/>
        <v>8.5</v>
      </c>
      <c r="C96">
        <f t="shared" si="3"/>
        <v>9.859713802377313E-3</v>
      </c>
      <c r="D96">
        <f t="shared" si="4"/>
        <v>9.7980388356865237E-3</v>
      </c>
      <c r="E96">
        <f t="shared" si="5"/>
        <v>9.7716720109060767E-3</v>
      </c>
      <c r="F96">
        <f t="shared" si="6"/>
        <v>9.7612100529224904E-3</v>
      </c>
      <c r="G96">
        <f t="shared" si="7"/>
        <v>9.7553601603517053E-3</v>
      </c>
      <c r="H96">
        <f t="shared" si="8"/>
        <v>8.7636958814765274E-3</v>
      </c>
      <c r="I96">
        <f t="shared" si="9"/>
        <v>8.7123472497305614E-3</v>
      </c>
      <c r="J96">
        <f t="shared" si="10"/>
        <v>8.6962865487777187E-3</v>
      </c>
      <c r="K96">
        <f t="shared" si="11"/>
        <v>8.6883946019220577E-3</v>
      </c>
      <c r="L96">
        <f t="shared" si="12"/>
        <v>8.6837266674753364E-3</v>
      </c>
    </row>
    <row r="97" spans="1:12">
      <c r="A97">
        <v>5.0999999999999996</v>
      </c>
      <c r="B97">
        <f t="shared" si="13"/>
        <v>8.6499999999999986</v>
      </c>
      <c r="C97">
        <f t="shared" si="3"/>
        <v>1.0444724501609153E-2</v>
      </c>
      <c r="D97">
        <f t="shared" si="4"/>
        <v>1.0384245576341457E-2</v>
      </c>
      <c r="E97">
        <f t="shared" si="5"/>
        <v>1.0358099912521962E-2</v>
      </c>
      <c r="F97">
        <f t="shared" si="6"/>
        <v>1.034777568781995E-2</v>
      </c>
      <c r="G97">
        <f t="shared" si="7"/>
        <v>1.034193609604863E-2</v>
      </c>
      <c r="H97">
        <f t="shared" si="8"/>
        <v>9.2099946738810994E-3</v>
      </c>
      <c r="I97">
        <f t="shared" si="9"/>
        <v>9.1613409588303454E-3</v>
      </c>
      <c r="J97">
        <f t="shared" si="10"/>
        <v>9.1461781279158338E-3</v>
      </c>
      <c r="K97">
        <f t="shared" si="11"/>
        <v>9.1386995233104038E-3</v>
      </c>
      <c r="L97">
        <f t="shared" si="12"/>
        <v>9.1342900388572488E-3</v>
      </c>
    </row>
    <row r="98" spans="1:12">
      <c r="A98">
        <v>5.2</v>
      </c>
      <c r="B98">
        <f t="shared" si="13"/>
        <v>8.8000000000000007</v>
      </c>
      <c r="C98">
        <f t="shared" si="3"/>
        <v>1.1047048461278174E-2</v>
      </c>
      <c r="D98">
        <f t="shared" si="4"/>
        <v>1.0990782686055694E-2</v>
      </c>
      <c r="E98">
        <f t="shared" si="5"/>
        <v>1.0965786849713921E-2</v>
      </c>
      <c r="F98">
        <f t="shared" si="6"/>
        <v>1.0956042759968782E-2</v>
      </c>
      <c r="G98">
        <f t="shared" si="7"/>
        <v>1.095046601915366E-2</v>
      </c>
      <c r="H98">
        <f t="shared" si="8"/>
        <v>9.6662230590197143E-3</v>
      </c>
      <c r="I98">
        <f t="shared" si="9"/>
        <v>9.6224612349882707E-3</v>
      </c>
      <c r="J98">
        <f t="shared" si="10"/>
        <v>9.6088732478197113E-3</v>
      </c>
      <c r="K98">
        <f t="shared" si="11"/>
        <v>9.6021342657753514E-3</v>
      </c>
      <c r="L98">
        <f t="shared" si="12"/>
        <v>9.5981768522546314E-3</v>
      </c>
    </row>
    <row r="99" spans="1:12">
      <c r="A99">
        <v>5.3</v>
      </c>
      <c r="B99">
        <f t="shared" si="13"/>
        <v>8.9499999999999993</v>
      </c>
      <c r="C99">
        <f t="shared" si="3"/>
        <v>1.1666103128109014E-2</v>
      </c>
      <c r="D99">
        <f t="shared" si="4"/>
        <v>1.1617610360636568E-2</v>
      </c>
      <c r="E99">
        <f t="shared" si="5"/>
        <v>1.159485813367723E-2</v>
      </c>
      <c r="F99">
        <f t="shared" si="6"/>
        <v>1.1586215808215951E-2</v>
      </c>
      <c r="G99">
        <f t="shared" si="7"/>
        <v>1.1581200791457158E-2</v>
      </c>
      <c r="H99">
        <f t="shared" si="8"/>
        <v>1.0131951726327634E-2</v>
      </c>
      <c r="I99">
        <f t="shared" si="9"/>
        <v>1.0095589611957686E-2</v>
      </c>
      <c r="J99">
        <f t="shared" si="10"/>
        <v>1.0084348565605621E-2</v>
      </c>
      <c r="K99">
        <f t="shared" si="11"/>
        <v>1.0078721535667247E-2</v>
      </c>
      <c r="L99">
        <f t="shared" si="12"/>
        <v>1.0075437006695172E-2</v>
      </c>
    </row>
    <row r="100" spans="1:12">
      <c r="A100">
        <v>5.4</v>
      </c>
      <c r="B100">
        <f t="shared" si="13"/>
        <v>9.1000000000000014</v>
      </c>
      <c r="C100">
        <f t="shared" si="3"/>
        <v>1.2301216163208416E-2</v>
      </c>
      <c r="D100">
        <f t="shared" si="4"/>
        <v>1.2264645285259172E-2</v>
      </c>
      <c r="E100">
        <f t="shared" si="5"/>
        <v>1.224541031793344E-2</v>
      </c>
      <c r="F100">
        <f t="shared" si="6"/>
        <v>1.2238477857520245E-2</v>
      </c>
      <c r="G100">
        <f t="shared" si="7"/>
        <v>1.2234374067407187E-2</v>
      </c>
      <c r="H100">
        <f t="shared" si="8"/>
        <v>1.0606711340815691E-2</v>
      </c>
      <c r="I100">
        <f t="shared" si="9"/>
        <v>1.0580587226143218E-2</v>
      </c>
      <c r="J100">
        <f t="shared" si="10"/>
        <v>1.0572566781871835E-2</v>
      </c>
      <c r="K100">
        <f t="shared" si="11"/>
        <v>1.0568473280456821E-2</v>
      </c>
      <c r="L100">
        <f t="shared" si="12"/>
        <v>1.0566111550361666E-2</v>
      </c>
    </row>
    <row r="101" spans="1:12">
      <c r="A101">
        <v>5.5</v>
      </c>
      <c r="B101">
        <f t="shared" si="13"/>
        <v>9.25</v>
      </c>
      <c r="C101">
        <f t="shared" si="3"/>
        <v>1.2951622455287554E-2</v>
      </c>
      <c r="D101">
        <f t="shared" si="4"/>
        <v>1.2931758592376736E-2</v>
      </c>
      <c r="E101">
        <f t="shared" si="5"/>
        <v>1.2917509741890308E-2</v>
      </c>
      <c r="F101">
        <f t="shared" si="6"/>
        <v>1.2912989296130592E-2</v>
      </c>
      <c r="G101">
        <f t="shared" si="7"/>
        <v>1.2910201383472143E-2</v>
      </c>
      <c r="H101">
        <f t="shared" si="8"/>
        <v>1.1089991991387122E-2</v>
      </c>
      <c r="I101">
        <f t="shared" si="9"/>
        <v>1.1077294282852874E-2</v>
      </c>
      <c r="J101">
        <f t="shared" si="10"/>
        <v>1.1073476246677262E-2</v>
      </c>
      <c r="K101">
        <f t="shared" si="11"/>
        <v>1.1071390384811522E-2</v>
      </c>
      <c r="L101">
        <f t="shared" si="12"/>
        <v>1.1070232436497626E-2</v>
      </c>
    </row>
    <row r="102" spans="1:12">
      <c r="A102">
        <v>5.6</v>
      </c>
      <c r="B102">
        <f t="shared" si="13"/>
        <v>9.3999999999999986</v>
      </c>
      <c r="C102">
        <f t="shared" si="3"/>
        <v>1.3616461411144466E-2</v>
      </c>
      <c r="D102">
        <f t="shared" si="4"/>
        <v>1.3618773828152551E-2</v>
      </c>
      <c r="E102">
        <f t="shared" si="5"/>
        <v>1.361119105616892E-2</v>
      </c>
      <c r="F102">
        <f t="shared" si="6"/>
        <v>1.3609886730784726E-2</v>
      </c>
      <c r="G102">
        <f t="shared" si="7"/>
        <v>1.3608879226105132E-2</v>
      </c>
      <c r="H102">
        <f t="shared" si="8"/>
        <v>1.1581242758305965E-2</v>
      </c>
      <c r="I102">
        <f t="shared" si="9"/>
        <v>1.1585529538042434E-2</v>
      </c>
      <c r="J102">
        <f t="shared" si="10"/>
        <v>1.1587010567200842E-2</v>
      </c>
      <c r="K102">
        <f t="shared" si="11"/>
        <v>1.1587462364682865E-2</v>
      </c>
      <c r="L102">
        <f t="shared" si="12"/>
        <v>1.1587822276081291E-2</v>
      </c>
    </row>
    <row r="103" spans="1:12">
      <c r="A103">
        <v>5.7</v>
      </c>
      <c r="B103">
        <f t="shared" si="13"/>
        <v>9.5500000000000007</v>
      </c>
      <c r="C103">
        <f t="shared" si="3"/>
        <v>1.4294774568911001E-2</v>
      </c>
      <c r="D103">
        <f t="shared" si="4"/>
        <v>1.4325464937148299E-2</v>
      </c>
      <c r="E103">
        <f t="shared" si="5"/>
        <v>1.4326455733543676E-2</v>
      </c>
      <c r="F103">
        <f t="shared" si="6"/>
        <v>1.4329281821861058E-2</v>
      </c>
      <c r="G103">
        <f t="shared" si="7"/>
        <v>1.4330584079411301E-2</v>
      </c>
      <c r="H103">
        <f t="shared" si="8"/>
        <v>1.20798714105987E-2</v>
      </c>
      <c r="I103">
        <f t="shared" si="9"/>
        <v>1.2105089798270035E-2</v>
      </c>
      <c r="J103">
        <f t="shared" si="10"/>
        <v>1.211308821832232E-2</v>
      </c>
      <c r="K103">
        <f t="shared" si="11"/>
        <v>1.2116667060135429E-2</v>
      </c>
      <c r="L103">
        <f t="shared" si="12"/>
        <v>1.2118894087765715E-2</v>
      </c>
    </row>
    <row r="104" spans="1:12">
      <c r="A104">
        <v>5.8</v>
      </c>
      <c r="B104">
        <f t="shared" si="13"/>
        <v>9.6999999999999993</v>
      </c>
      <c r="C104">
        <f t="shared" si="3"/>
        <v>1.4985503581325095E-2</v>
      </c>
      <c r="D104">
        <f t="shared" si="4"/>
        <v>1.5051554275709417E-2</v>
      </c>
      <c r="E104">
        <f t="shared" si="5"/>
        <v>1.5063270569681007E-2</v>
      </c>
      <c r="F104">
        <f t="shared" si="6"/>
        <v>1.5071260100613881E-2</v>
      </c>
      <c r="G104">
        <f t="shared" si="7"/>
        <v>1.5075471453747004E-2</v>
      </c>
      <c r="H104">
        <f t="shared" si="8"/>
        <v>1.2585244244174596E-2</v>
      </c>
      <c r="I104">
        <f t="shared" si="9"/>
        <v>1.2635749441658475E-2</v>
      </c>
      <c r="J104">
        <f t="shared" si="10"/>
        <v>1.2651612157405272E-2</v>
      </c>
      <c r="K104">
        <f t="shared" si="11"/>
        <v>1.265897032766978E-2</v>
      </c>
      <c r="L104">
        <f t="shared" si="12"/>
        <v>1.2663451045594224E-2</v>
      </c>
    </row>
    <row r="105" spans="1:12">
      <c r="A105">
        <v>5.9</v>
      </c>
      <c r="B105">
        <f t="shared" si="13"/>
        <v>9.8500000000000014</v>
      </c>
      <c r="C105">
        <f t="shared" si="3"/>
        <v>1.5687488617742985E-2</v>
      </c>
      <c r="D105">
        <f t="shared" si="4"/>
        <v>1.5796710665191317E-2</v>
      </c>
      <c r="E105">
        <f t="shared" si="5"/>
        <v>1.5821566178209727E-2</v>
      </c>
      <c r="F105">
        <f t="shared" si="6"/>
        <v>1.5835879770824995E-2</v>
      </c>
      <c r="G105">
        <f t="shared" si="7"/>
        <v>1.5843674896612613E-2</v>
      </c>
      <c r="H105">
        <f t="shared" si="8"/>
        <v>1.3096686071379624E-2</v>
      </c>
      <c r="I105">
        <f t="shared" si="9"/>
        <v>1.3177259962737539E-2</v>
      </c>
      <c r="J105">
        <f t="shared" si="10"/>
        <v>1.3202469444603066E-2</v>
      </c>
      <c r="K105">
        <f t="shared" si="11"/>
        <v>1.3214325732813946E-2</v>
      </c>
      <c r="L105">
        <f t="shared" si="12"/>
        <v>1.3221486225013708E-2</v>
      </c>
    </row>
    <row r="106" spans="1:12">
      <c r="A106">
        <v>6</v>
      </c>
      <c r="B106">
        <f t="shared" si="13"/>
        <v>10</v>
      </c>
      <c r="C106">
        <f t="shared" si="3"/>
        <v>1.6399467234702376E-2</v>
      </c>
      <c r="D106">
        <f t="shared" si="4"/>
        <v>1.6560547496866924E-2</v>
      </c>
      <c r="E106">
        <f t="shared" si="5"/>
        <v>1.6601235485008262E-2</v>
      </c>
      <c r="F106">
        <f t="shared" si="6"/>
        <v>1.6623170497413745E-2</v>
      </c>
      <c r="G106">
        <f t="shared" si="7"/>
        <v>1.6635304987337288E-2</v>
      </c>
      <c r="H106">
        <f t="shared" si="8"/>
        <v>1.3613480372548673E-2</v>
      </c>
      <c r="I106">
        <f t="shared" si="9"/>
        <v>1.372934954410765E-2</v>
      </c>
      <c r="J106">
        <f t="shared" si="10"/>
        <v>1.3765530870047889E-2</v>
      </c>
      <c r="K106">
        <f t="shared" si="11"/>
        <v>1.3782674243780263E-2</v>
      </c>
      <c r="L106">
        <f t="shared" si="12"/>
        <v>1.3792982347720905E-2</v>
      </c>
    </row>
    <row r="107" spans="1:12">
      <c r="A107">
        <v>6.1</v>
      </c>
      <c r="B107">
        <f t="shared" si="13"/>
        <v>10.149999999999999</v>
      </c>
      <c r="C107">
        <f t="shared" si="3"/>
        <v>1.7120073765531003E-2</v>
      </c>
      <c r="D107">
        <f t="shared" si="4"/>
        <v>1.7342620901039923E-2</v>
      </c>
      <c r="E107">
        <f t="shared" si="5"/>
        <v>1.7402132226952926E-2</v>
      </c>
      <c r="F107">
        <f t="shared" si="6"/>
        <v>1.7433132184761831E-2</v>
      </c>
      <c r="G107">
        <f t="shared" si="7"/>
        <v>1.745044831719594E-2</v>
      </c>
      <c r="H107">
        <f t="shared" si="8"/>
        <v>1.4134869619884725E-2</v>
      </c>
      <c r="I107">
        <f t="shared" si="9"/>
        <v>1.4291722657929884E-2</v>
      </c>
      <c r="J107">
        <f t="shared" si="10"/>
        <v>1.4340650589322629E-2</v>
      </c>
      <c r="K107">
        <f t="shared" si="11"/>
        <v>1.4363943927007803E-2</v>
      </c>
      <c r="L107">
        <f t="shared" si="12"/>
        <v>1.4377911525891502E-2</v>
      </c>
    </row>
    <row r="108" spans="1:12">
      <c r="A108">
        <v>6.2</v>
      </c>
      <c r="B108">
        <f t="shared" si="13"/>
        <v>10.3</v>
      </c>
      <c r="C108">
        <f t="shared" si="3"/>
        <v>1.7847839279706821E-2</v>
      </c>
      <c r="D108">
        <f t="shared" si="4"/>
        <v>1.8142427993553225E-2</v>
      </c>
      <c r="E108">
        <f t="shared" si="5"/>
        <v>1.8224069460731754E-2</v>
      </c>
      <c r="F108">
        <f t="shared" si="6"/>
        <v>1.8265733747727796E-2</v>
      </c>
      <c r="G108">
        <f t="shared" si="7"/>
        <v>1.8289166456744121E-2</v>
      </c>
      <c r="H108">
        <f t="shared" si="8"/>
        <v>1.4660055783665494E-2</v>
      </c>
      <c r="I108">
        <f t="shared" si="9"/>
        <v>1.4864059700303378E-2</v>
      </c>
      <c r="J108">
        <f t="shared" si="10"/>
        <v>1.4927665768652839E-2</v>
      </c>
      <c r="K108">
        <f t="shared" si="11"/>
        <v>1.4958049645433919E-2</v>
      </c>
      <c r="L108">
        <f t="shared" si="12"/>
        <v>1.4976235006355971E-2</v>
      </c>
    </row>
    <row r="109" spans="1:12">
      <c r="A109">
        <v>6.3</v>
      </c>
      <c r="B109">
        <f t="shared" si="13"/>
        <v>10.45</v>
      </c>
      <c r="C109">
        <f t="shared" si="3"/>
        <v>1.8581192162358397E-2</v>
      </c>
      <c r="D109">
        <f t="shared" si="4"/>
        <v>1.8959405213521609E-2</v>
      </c>
      <c r="E109">
        <f t="shared" si="5"/>
        <v>1.9066818087691333E-2</v>
      </c>
      <c r="F109">
        <f t="shared" si="6"/>
        <v>1.9120911878550077E-2</v>
      </c>
      <c r="G109">
        <f t="shared" si="7"/>
        <v>1.9151494912305583E-2</v>
      </c>
      <c r="H109">
        <f t="shared" si="8"/>
        <v>1.5188201030352913E-2</v>
      </c>
      <c r="I109">
        <f t="shared" si="9"/>
        <v>1.5446016661639498E-2</v>
      </c>
      <c r="J109">
        <f t="shared" si="10"/>
        <v>1.5526396241293398E-2</v>
      </c>
      <c r="K109">
        <f t="shared" si="11"/>
        <v>1.5564892760361271E-2</v>
      </c>
      <c r="L109">
        <f t="shared" si="12"/>
        <v>1.5587902915301042E-2</v>
      </c>
    </row>
    <row r="110" spans="1:12">
      <c r="A110">
        <v>6.4</v>
      </c>
      <c r="B110">
        <f t="shared" si="13"/>
        <v>10.600000000000001</v>
      </c>
      <c r="C110">
        <f t="shared" si="3"/>
        <v>1.9318459363388669E-2</v>
      </c>
      <c r="D110">
        <f t="shared" si="4"/>
        <v>1.9792926766725078E-2</v>
      </c>
      <c r="E110">
        <f t="shared" si="5"/>
        <v>1.9930105401046914E-2</v>
      </c>
      <c r="F110">
        <f t="shared" si="6"/>
        <v>1.9998569813063388E-2</v>
      </c>
      <c r="G110">
        <f t="shared" si="7"/>
        <v>2.003744207370119E-2</v>
      </c>
      <c r="H110">
        <f t="shared" si="8"/>
        <v>1.5718428621653804E-2</v>
      </c>
      <c r="I110">
        <f t="shared" si="9"/>
        <v>1.6037224836182151E-2</v>
      </c>
      <c r="J110">
        <f t="shared" si="10"/>
        <v>1.613664417661995E-2</v>
      </c>
      <c r="K110">
        <f t="shared" si="11"/>
        <v>1.6184360837810635E-2</v>
      </c>
      <c r="L110">
        <f t="shared" si="12"/>
        <v>1.6212854004091386E-2</v>
      </c>
    </row>
    <row r="111" spans="1:12">
      <c r="A111">
        <v>6.5</v>
      </c>
      <c r="B111">
        <f t="shared" si="13"/>
        <v>10.75</v>
      </c>
      <c r="C111">
        <f t="shared" ref="C111:C174" si="14">WEIBULL($A111,$L$3,$M$3,FALSE)*$K$3</f>
        <v>2.0057868364153564E-2</v>
      </c>
      <c r="D111">
        <f t="shared" ref="D111:D174" si="15">WEIBULL($A111,$L$4,$M$4,FALSE)*$K$4</f>
        <v>2.064230318966542E-2</v>
      </c>
      <c r="E111">
        <f t="shared" ref="E111:E174" si="16">WEIBULL($A111,$L$5,$M$5,FALSE)*$K$5</f>
        <v>2.0813613662145024E-2</v>
      </c>
      <c r="F111">
        <f t="shared" ref="F111:F174" si="17">WEIBULL($A111,$L$6,$M$6,FALSE)*$K$6</f>
        <v>2.0898576099882736E-2</v>
      </c>
      <c r="G111">
        <f t="shared" ref="G111:G174" si="18">WEIBULL($A111,$L$7,$M$7,FALSE)*$K$7</f>
        <v>2.0946988155462969E-2</v>
      </c>
      <c r="H111">
        <f t="shared" ref="H111:H174" si="19">WEIBULL($A111,$L$8,$M$8,FALSE)*$K$8</f>
        <v>1.6249824022944972E-2</v>
      </c>
      <c r="I111">
        <f t="shared" ref="I111:I174" si="20">WEIBULL($A111,$L$9,$M$9,FALSE)*$K$9</f>
        <v>1.6637290573852513E-2</v>
      </c>
      <c r="J111">
        <f t="shared" ref="J111:J174" si="21">WEIBULL($A111,$L$10,$M$10,FALSE)*$K$10</f>
        <v>1.6758193763468307E-2</v>
      </c>
      <c r="K111">
        <f t="shared" ref="K111:K174" si="22">WEIBULL($A111,$L$11,$M$11,FALSE)*$K$11</f>
        <v>1.6816327360271915E-2</v>
      </c>
      <c r="L111">
        <f t="shared" ref="L111:L174" si="23">WEIBULL($A111,$L$12,$M$12,FALSE)*$K$12</f>
        <v>1.685101539682041E-2</v>
      </c>
    </row>
    <row r="112" spans="1:12">
      <c r="A112">
        <v>6.6</v>
      </c>
      <c r="B112">
        <f t="shared" ref="B112:B175" si="24">A112*1.5+1</f>
        <v>10.899999999999999</v>
      </c>
      <c r="C112">
        <f t="shared" si="14"/>
        <v>2.0797549907377075E-2</v>
      </c>
      <c r="D112">
        <f t="shared" si="15"/>
        <v>2.1506780049807842E-2</v>
      </c>
      <c r="E112">
        <f t="shared" si="16"/>
        <v>2.1716978712824575E-2</v>
      </c>
      <c r="F112">
        <f t="shared" si="17"/>
        <v>2.1820763376441843E-2</v>
      </c>
      <c r="G112">
        <f t="shared" si="18"/>
        <v>2.188008413393738E-2</v>
      </c>
      <c r="H112">
        <f t="shared" si="19"/>
        <v>1.6781436228732568E-2</v>
      </c>
      <c r="I112">
        <f t="shared" si="20"/>
        <v>1.7245795077616914E-2</v>
      </c>
      <c r="J112">
        <f t="shared" si="21"/>
        <v>1.7390810909297144E-2</v>
      </c>
      <c r="K112">
        <f t="shared" si="22"/>
        <v>1.7460651444789494E-2</v>
      </c>
      <c r="L112">
        <f t="shared" si="23"/>
        <v>1.7502302340216228E-2</v>
      </c>
    </row>
    <row r="113" spans="1:12">
      <c r="A113">
        <v>6.7</v>
      </c>
      <c r="B113">
        <f t="shared" si="24"/>
        <v>11.05</v>
      </c>
      <c r="C113">
        <f t="shared" si="14"/>
        <v>2.1535541532980207E-2</v>
      </c>
      <c r="D113">
        <f t="shared" si="15"/>
        <v>2.2385536797990265E-2</v>
      </c>
      <c r="E113">
        <f t="shared" si="16"/>
        <v>2.2639788631270034E-2</v>
      </c>
      <c r="F113">
        <f t="shared" si="17"/>
        <v>2.2764927156003034E-2</v>
      </c>
      <c r="G113">
        <f t="shared" si="18"/>
        <v>2.2836650682843043E-2</v>
      </c>
      <c r="H113">
        <f t="shared" si="19"/>
        <v>1.7312279311955697E-2</v>
      </c>
      <c r="I113">
        <f t="shared" si="20"/>
        <v>1.7862294249583428E-2</v>
      </c>
      <c r="J113">
        <f t="shared" si="21"/>
        <v>1.8034242956777996E-2</v>
      </c>
      <c r="K113">
        <f t="shared" si="22"/>
        <v>1.8117177568338621E-2</v>
      </c>
      <c r="L113">
        <f t="shared" si="23"/>
        <v>1.8166617956542844E-2</v>
      </c>
    </row>
    <row r="114" spans="1:12">
      <c r="A114">
        <v>6.8</v>
      </c>
      <c r="B114">
        <f t="shared" si="24"/>
        <v>11.2</v>
      </c>
      <c r="C114">
        <f t="shared" si="14"/>
        <v>2.2269791958701542E-2</v>
      </c>
      <c r="D114">
        <f t="shared" si="15"/>
        <v>2.3277685789379516E-2</v>
      </c>
      <c r="E114">
        <f t="shared" si="16"/>
        <v>2.3581582439089324E-2</v>
      </c>
      <c r="F114">
        <f t="shared" si="17"/>
        <v>2.3730824629989964E-2</v>
      </c>
      <c r="G114">
        <f t="shared" si="18"/>
        <v>2.3816577110011301E-2</v>
      </c>
      <c r="H114">
        <f t="shared" si="19"/>
        <v>1.7841334202970353E-2</v>
      </c>
      <c r="I114">
        <f t="shared" si="20"/>
        <v>1.8486318589028397E-2</v>
      </c>
      <c r="J114">
        <f t="shared" si="21"/>
        <v>1.8688218419442786E-2</v>
      </c>
      <c r="K114">
        <f t="shared" si="22"/>
        <v>1.8785735301472442E-2</v>
      </c>
      <c r="L114">
        <f t="shared" si="23"/>
        <v>1.8843853000152989E-2</v>
      </c>
    </row>
    <row r="115" spans="1:12">
      <c r="A115">
        <v>6.9</v>
      </c>
      <c r="B115">
        <f t="shared" si="24"/>
        <v>11.350000000000001</v>
      </c>
      <c r="C115">
        <f t="shared" si="14"/>
        <v>2.2998166339747314E-2</v>
      </c>
      <c r="D115">
        <f t="shared" si="15"/>
        <v>2.4182271489674251E-2</v>
      </c>
      <c r="E115">
        <f t="shared" si="16"/>
        <v>2.4541848867676151E-2</v>
      </c>
      <c r="F115">
        <f t="shared" si="17"/>
        <v>2.4718173490224701E-2</v>
      </c>
      <c r="G115">
        <f t="shared" si="18"/>
        <v>2.4819720298204465E-2</v>
      </c>
      <c r="H115">
        <f t="shared" si="19"/>
        <v>1.8367550702957702E-2</v>
      </c>
      <c r="I115">
        <f t="shared" si="20"/>
        <v>1.9117373145536416E-2</v>
      </c>
      <c r="J115">
        <f t="shared" si="21"/>
        <v>1.9352446738042733E-2</v>
      </c>
      <c r="K115">
        <f t="shared" si="22"/>
        <v>1.9466139051238698E-2</v>
      </c>
      <c r="L115">
        <f t="shared" si="23"/>
        <v>1.9533885618364489E-2</v>
      </c>
    </row>
    <row r="116" spans="1:12">
      <c r="A116">
        <v>7</v>
      </c>
      <c r="B116">
        <f t="shared" si="24"/>
        <v>11.5</v>
      </c>
      <c r="C116">
        <f t="shared" si="14"/>
        <v>2.3718452436198228E-2</v>
      </c>
      <c r="D116">
        <f t="shared" si="15"/>
        <v>2.5098269883491117E-2</v>
      </c>
      <c r="E116">
        <f t="shared" si="16"/>
        <v>2.5520025192227288E-2</v>
      </c>
      <c r="F116">
        <f t="shared" si="17"/>
        <v>2.5726650775879652E-2</v>
      </c>
      <c r="G116">
        <f t="shared" si="18"/>
        <v>2.5845903653070983E-2</v>
      </c>
      <c r="H116">
        <f t="shared" si="19"/>
        <v>1.8889849735290426E-2</v>
      </c>
      <c r="I116">
        <f t="shared" si="20"/>
        <v>1.9754937530404429E-2</v>
      </c>
      <c r="J116">
        <f t="shared" si="21"/>
        <v>2.0026618059291883E-2</v>
      </c>
      <c r="K116">
        <f t="shared" si="22"/>
        <v>2.0158187814384707E-2</v>
      </c>
      <c r="L116">
        <f t="shared" si="23"/>
        <v>2.0236581117346102E-2</v>
      </c>
    </row>
    <row r="117" spans="1:12">
      <c r="A117">
        <v>7.1</v>
      </c>
      <c r="B117">
        <f t="shared" si="24"/>
        <v>11.649999999999999</v>
      </c>
      <c r="C117">
        <f t="shared" si="14"/>
        <v>2.442836771049671E-2</v>
      </c>
      <c r="D117">
        <f t="shared" si="15"/>
        <v>2.6024588102012955E-2</v>
      </c>
      <c r="E117">
        <f t="shared" si="16"/>
        <v>2.6515496142079042E-2</v>
      </c>
      <c r="F117">
        <f t="shared" si="17"/>
        <v>2.6755891750180689E-2</v>
      </c>
      <c r="G117">
        <f t="shared" si="18"/>
        <v>2.6894916061464557E-2</v>
      </c>
      <c r="H117">
        <f t="shared" si="19"/>
        <v>1.940712583706454E-2</v>
      </c>
      <c r="I117">
        <f t="shared" si="20"/>
        <v>2.0398465989414149E-2</v>
      </c>
      <c r="J117">
        <f t="shared" si="21"/>
        <v>2.0710403038684919E-2</v>
      </c>
      <c r="K117">
        <f t="shared" si="22"/>
        <v>2.0861664941888271E-2</v>
      </c>
      <c r="L117">
        <f t="shared" si="23"/>
        <v>2.0951791733714829E-2</v>
      </c>
    </row>
    <row r="118" spans="1:12">
      <c r="A118">
        <v>7.2</v>
      </c>
      <c r="B118">
        <f t="shared" si="24"/>
        <v>11.8</v>
      </c>
      <c r="C118">
        <f t="shared" si="14"/>
        <v>2.5125567370026913E-2</v>
      </c>
      <c r="D118">
        <f t="shared" si="15"/>
        <v>2.6960064287016416E-2</v>
      </c>
      <c r="E118">
        <f t="shared" si="16"/>
        <v>2.7527592896297744E-2</v>
      </c>
      <c r="F118">
        <f t="shared" si="17"/>
        <v>2.7805488812117269E-2</v>
      </c>
      <c r="G118">
        <f t="shared" si="18"/>
        <v>2.7966510863518829E-2</v>
      </c>
      <c r="H118">
        <f t="shared" si="19"/>
        <v>1.9918249891562188E-2</v>
      </c>
      <c r="I118">
        <f t="shared" si="20"/>
        <v>2.104738754001324E-2</v>
      </c>
      <c r="J118">
        <f t="shared" si="21"/>
        <v>2.1403452669090547E-2</v>
      </c>
      <c r="K118">
        <f t="shared" si="22"/>
        <v>2.1576337915867952E-2</v>
      </c>
      <c r="L118">
        <f t="shared" si="23"/>
        <v>2.1679356412559903E-2</v>
      </c>
    </row>
    <row r="119" spans="1:12">
      <c r="A119">
        <v>7.3</v>
      </c>
      <c r="B119">
        <f t="shared" si="24"/>
        <v>11.95</v>
      </c>
      <c r="C119">
        <f t="shared" si="14"/>
        <v>2.580765336158607E-2</v>
      </c>
      <c r="D119">
        <f t="shared" si="15"/>
        <v>2.7903467708321184E-2</v>
      </c>
      <c r="E119">
        <f t="shared" si="16"/>
        <v>2.8555592173706672E-2</v>
      </c>
      <c r="F119">
        <f t="shared" si="17"/>
        <v>2.8874990448630896E-2</v>
      </c>
      <c r="G119">
        <f t="shared" si="18"/>
        <v>2.9060404842035727E-2</v>
      </c>
      <c r="H119">
        <f t="shared" si="19"/>
        <v>2.0422072100858474E-2</v>
      </c>
      <c r="I119">
        <f t="shared" si="20"/>
        <v>2.1701106175866333E-2</v>
      </c>
      <c r="J119">
        <f t="shared" si="21"/>
        <v>2.2105398136830139E-2</v>
      </c>
      <c r="K119">
        <f t="shared" si="22"/>
        <v>2.2301958139942887E-2</v>
      </c>
      <c r="L119">
        <f t="shared" si="23"/>
        <v>2.2419100592622851E-2</v>
      </c>
    </row>
    <row r="120" spans="1:12">
      <c r="A120">
        <v>7.4</v>
      </c>
      <c r="B120">
        <f t="shared" si="24"/>
        <v>12.100000000000001</v>
      </c>
      <c r="C120">
        <f t="shared" si="14"/>
        <v>2.6472184315438754E-2</v>
      </c>
      <c r="D120">
        <f t="shared" si="15"/>
        <v>2.8853499151503176E-2</v>
      </c>
      <c r="E120">
        <f t="shared" si="16"/>
        <v>2.9598715426749082E-2</v>
      </c>
      <c r="F120">
        <f t="shared" si="17"/>
        <v>2.9963900232957211E-2</v>
      </c>
      <c r="G120">
        <f t="shared" si="18"/>
        <v>3.0176277232906942E-2</v>
      </c>
      <c r="H120">
        <f t="shared" si="19"/>
        <v>2.0917425196124897E-2</v>
      </c>
      <c r="I120">
        <f t="shared" si="20"/>
        <v>2.2359001141639689E-2</v>
      </c>
      <c r="J120">
        <f t="shared" si="21"/>
        <v>2.281585070695304E-2</v>
      </c>
      <c r="K120">
        <f t="shared" si="22"/>
        <v>2.3038260744125051E-2</v>
      </c>
      <c r="L120">
        <f t="shared" si="23"/>
        <v>2.3170835999376152E-2</v>
      </c>
    </row>
    <row r="121" spans="1:12">
      <c r="A121">
        <v>7.5</v>
      </c>
      <c r="B121">
        <f t="shared" si="24"/>
        <v>12.25</v>
      </c>
      <c r="C121">
        <f t="shared" si="14"/>
        <v>2.7116686426683863E-2</v>
      </c>
      <c r="D121">
        <f t="shared" si="15"/>
        <v>2.9808791592382172E-2</v>
      </c>
      <c r="E121">
        <f t="shared" si="16"/>
        <v>3.0656128148772527E-2</v>
      </c>
      <c r="F121">
        <f t="shared" si="17"/>
        <v>3.1071675874995972E-2</v>
      </c>
      <c r="G121">
        <f t="shared" si="18"/>
        <v>3.1313768760449175E-2</v>
      </c>
      <c r="H121">
        <f t="shared" si="19"/>
        <v>2.1403127881424292E-2</v>
      </c>
      <c r="I121">
        <f t="shared" si="20"/>
        <v>2.3020427280767242E-2</v>
      </c>
      <c r="J121">
        <f t="shared" si="21"/>
        <v>2.3534401639419264E-2</v>
      </c>
      <c r="K121">
        <f t="shared" si="22"/>
        <v>2.3784964405339393E-2</v>
      </c>
      <c r="L121">
        <f t="shared" si="23"/>
        <v>2.3934360446755117E-2</v>
      </c>
    </row>
    <row r="122" spans="1:12">
      <c r="A122">
        <v>7.6</v>
      </c>
      <c r="B122">
        <f t="shared" si="24"/>
        <v>12.399999999999999</v>
      </c>
      <c r="C122">
        <f t="shared" si="14"/>
        <v>2.773866525088859E-2</v>
      </c>
      <c r="D122">
        <f t="shared" si="15"/>
        <v>3.0767911174318843E-2</v>
      </c>
      <c r="E122">
        <f t="shared" si="16"/>
        <v>3.1726939304470701E-2</v>
      </c>
      <c r="F122">
        <f t="shared" si="17"/>
        <v>3.2197728329766244E-2</v>
      </c>
      <c r="G122">
        <f t="shared" si="18"/>
        <v>3.2472480701691189E-2</v>
      </c>
      <c r="H122">
        <f t="shared" si="19"/>
        <v>2.1877988504938897E-2</v>
      </c>
      <c r="I122">
        <f t="shared" si="20"/>
        <v>2.3684715458813021E-2</v>
      </c>
      <c r="J122">
        <f t="shared" si="21"/>
        <v>2.4260622137891614E-2</v>
      </c>
      <c r="K122">
        <f t="shared" si="22"/>
        <v>2.4541771184677659E-2</v>
      </c>
      <c r="L122">
        <f t="shared" si="23"/>
        <v>2.4709457648309611E-2</v>
      </c>
    </row>
    <row r="123" spans="1:12">
      <c r="A123">
        <v>7.7</v>
      </c>
      <c r="B123">
        <f t="shared" si="24"/>
        <v>12.55</v>
      </c>
      <c r="C123">
        <f t="shared" si="14"/>
        <v>2.8335618379428541E-2</v>
      </c>
      <c r="D123">
        <f t="shared" si="15"/>
        <v>3.1729358503727788E-2</v>
      </c>
      <c r="E123">
        <f t="shared" si="16"/>
        <v>3.2810200893327084E-2</v>
      </c>
      <c r="F123">
        <f t="shared" si="17"/>
        <v>3.3341420970177907E-2</v>
      </c>
      <c r="G123">
        <f t="shared" si="18"/>
        <v>3.3651973983801049E-2</v>
      </c>
      <c r="H123">
        <f t="shared" si="19"/>
        <v>2.2340808949640634E-2</v>
      </c>
      <c r="I123">
        <f t="shared" si="20"/>
        <v>2.4351173064889587E-2</v>
      </c>
      <c r="J123">
        <f t="shared" si="21"/>
        <v>2.4994063332826451E-2</v>
      </c>
      <c r="K123">
        <f t="shared" si="22"/>
        <v>2.5308366382498448E-2</v>
      </c>
      <c r="L123">
        <f t="shared" si="23"/>
        <v>2.5495897038552196E-2</v>
      </c>
    </row>
    <row r="124" spans="1:12">
      <c r="A124">
        <v>7.8</v>
      </c>
      <c r="B124">
        <f t="shared" si="24"/>
        <v>12.7</v>
      </c>
      <c r="C124">
        <f t="shared" si="14"/>
        <v>2.890504894780109E-2</v>
      </c>
      <c r="D124">
        <f t="shared" si="15"/>
        <v>3.2691570278427513E-2</v>
      </c>
      <c r="E124">
        <f t="shared" si="16"/>
        <v>3.3904907655972365E-2</v>
      </c>
      <c r="F124">
        <f t="shared" si="17"/>
        <v>3.4502068830506605E-2</v>
      </c>
      <c r="G124">
        <f t="shared" si="18"/>
        <v>3.4851768318990783E-2</v>
      </c>
      <c r="H124">
        <f t="shared" si="19"/>
        <v>2.2790388733407899E-2</v>
      </c>
      <c r="I124">
        <f t="shared" si="20"/>
        <v>2.5019084593420213E-2</v>
      </c>
      <c r="J124">
        <f t="shared" si="21"/>
        <v>2.573425630053373E-2</v>
      </c>
      <c r="K124">
        <f t="shared" si="22"/>
        <v>2.6084418412492545E-2</v>
      </c>
      <c r="L124">
        <f t="shared" si="23"/>
        <v>2.6293433605289435E-2</v>
      </c>
    </row>
    <row r="125" spans="1:12">
      <c r="A125">
        <v>7.9</v>
      </c>
      <c r="B125">
        <f t="shared" si="24"/>
        <v>12.850000000000001</v>
      </c>
      <c r="C125">
        <f t="shared" si="14"/>
        <v>2.9444479917460482E-2</v>
      </c>
      <c r="D125">
        <f t="shared" si="15"/>
        <v>3.3652921262490094E-2</v>
      </c>
      <c r="E125">
        <f t="shared" si="16"/>
        <v>3.5009996933385717E-2</v>
      </c>
      <c r="F125">
        <f t="shared" si="17"/>
        <v>3.567893792710166E-2</v>
      </c>
      <c r="G125">
        <f t="shared" si="18"/>
        <v>3.6071341381374925E-2</v>
      </c>
      <c r="H125">
        <f t="shared" si="19"/>
        <v>2.3225529306530032E-2</v>
      </c>
      <c r="I125">
        <f t="shared" si="20"/>
        <v>2.5687712308337985E-2</v>
      </c>
      <c r="J125">
        <f t="shared" si="21"/>
        <v>2.6480712119850373E-2</v>
      </c>
      <c r="K125">
        <f t="shared" si="22"/>
        <v>2.6869578695835613E-2</v>
      </c>
      <c r="L125">
        <f t="shared" si="23"/>
        <v>2.7101807733731598E-2</v>
      </c>
    </row>
    <row r="126" spans="1:12">
      <c r="A126">
        <v>8</v>
      </c>
      <c r="B126">
        <f t="shared" si="24"/>
        <v>13</v>
      </c>
      <c r="C126">
        <f t="shared" si="14"/>
        <v>2.9951469058585763E-2</v>
      </c>
      <c r="D126">
        <f t="shared" si="15"/>
        <v>3.4611726620124128E-2</v>
      </c>
      <c r="E126">
        <f t="shared" si="16"/>
        <v>3.6124348688835434E-2</v>
      </c>
      <c r="F126">
        <f t="shared" si="17"/>
        <v>3.6871244662975193E-2</v>
      </c>
      <c r="G126">
        <f t="shared" si="18"/>
        <v>3.7310128030392013E-2</v>
      </c>
      <c r="H126">
        <f t="shared" si="19"/>
        <v>2.3645038532435544E-2</v>
      </c>
      <c r="I126">
        <f t="shared" si="20"/>
        <v>2.6356296991601021E-2</v>
      </c>
      <c r="J126">
        <f t="shared" si="21"/>
        <v>2.7232921968040044E-2</v>
      </c>
      <c r="K126">
        <f t="shared" si="22"/>
        <v>2.7663481576550089E-2</v>
      </c>
      <c r="L126">
        <f t="shared" si="23"/>
        <v>2.7920745063182734E-2</v>
      </c>
    </row>
    <row r="127" spans="1:12">
      <c r="A127">
        <v>8.1</v>
      </c>
      <c r="B127">
        <f t="shared" si="24"/>
        <v>13.149999999999999</v>
      </c>
      <c r="C127">
        <f t="shared" si="14"/>
        <v>3.042362454778981E-2</v>
      </c>
      <c r="D127">
        <f t="shared" si="15"/>
        <v>3.5566244619811123E-2</v>
      </c>
      <c r="E127">
        <f t="shared" si="16"/>
        <v>3.7246785702367363E-2</v>
      </c>
      <c r="F127">
        <f t="shared" si="17"/>
        <v>3.8078155323024998E-2</v>
      </c>
      <c r="G127">
        <f t="shared" si="18"/>
        <v>3.8567519585522889E-2</v>
      </c>
      <c r="H127">
        <f t="shared" si="19"/>
        <v>2.4047735335347653E-2</v>
      </c>
      <c r="I127">
        <f t="shared" si="20"/>
        <v>2.7024058777667448E-2</v>
      </c>
      <c r="J127">
        <f t="shared" si="21"/>
        <v>2.7990357257492424E-2</v>
      </c>
      <c r="K127">
        <f t="shared" si="22"/>
        <v>2.8465744259196235E-2</v>
      </c>
      <c r="L127">
        <f t="shared" si="23"/>
        <v>2.8749956357119827E-2</v>
      </c>
    </row>
    <row r="128" spans="1:12">
      <c r="A128">
        <v>8.1999999999999993</v>
      </c>
      <c r="B128">
        <f t="shared" si="24"/>
        <v>13.299999999999999</v>
      </c>
      <c r="C128">
        <f t="shared" si="14"/>
        <v>3.0858621081275496E-2</v>
      </c>
      <c r="D128">
        <f t="shared" si="15"/>
        <v>3.6514679718417625E-2</v>
      </c>
      <c r="E128">
        <f t="shared" si="16"/>
        <v>3.8376073947498139E-2</v>
      </c>
      <c r="F128">
        <f t="shared" si="17"/>
        <v>3.9298785666717254E-2</v>
      </c>
      <c r="G128">
        <f t="shared" si="18"/>
        <v>3.9842863157151666E-2</v>
      </c>
      <c r="H128">
        <f t="shared" si="19"/>
        <v>2.4432454496429307E-2</v>
      </c>
      <c r="I128">
        <f t="shared" si="20"/>
        <v>2.7690198075317769E-2</v>
      </c>
      <c r="J128">
        <f t="shared" si="21"/>
        <v>2.87524698147495E-2</v>
      </c>
      <c r="K128">
        <f t="shared" si="22"/>
        <v>2.9275966770006392E-2</v>
      </c>
      <c r="L128">
        <f t="shared" si="23"/>
        <v>2.9589137387473072E-2</v>
      </c>
    </row>
    <row r="129" spans="1:12">
      <c r="A129">
        <v>8.3000000000000007</v>
      </c>
      <c r="B129">
        <f t="shared" si="24"/>
        <v>13.450000000000001</v>
      </c>
      <c r="C129">
        <f t="shared" si="14"/>
        <v>3.1254216390545708E-2</v>
      </c>
      <c r="D129">
        <f t="shared" si="15"/>
        <v>3.7455186033319043E-2</v>
      </c>
      <c r="E129">
        <f t="shared" si="16"/>
        <v>3.9510923159561569E-2</v>
      </c>
      <c r="F129">
        <f t="shared" si="17"/>
        <v>4.0532200625113007E-2</v>
      </c>
      <c r="G129">
        <f t="shared" si="18"/>
        <v>4.1135461038522274E-2</v>
      </c>
      <c r="H129">
        <f t="shared" si="19"/>
        <v>2.4798051577851657E-2</v>
      </c>
      <c r="I129">
        <f t="shared" si="20"/>
        <v>2.8353896577935758E-2</v>
      </c>
      <c r="J129">
        <f t="shared" si="21"/>
        <v>2.9518692103333379E-2</v>
      </c>
      <c r="K129">
        <f t="shared" si="22"/>
        <v>3.0093731942569282E-2</v>
      </c>
      <c r="L129">
        <f t="shared" si="23"/>
        <v>3.0437968833924394E-2</v>
      </c>
    </row>
    <row r="130" spans="1:12">
      <c r="A130">
        <v>8.4</v>
      </c>
      <c r="B130">
        <f t="shared" si="24"/>
        <v>13.600000000000001</v>
      </c>
      <c r="C130">
        <f t="shared" si="14"/>
        <v>3.1608268034673773E-2</v>
      </c>
      <c r="D130">
        <f t="shared" si="15"/>
        <v>3.838587120868981E-2</v>
      </c>
      <c r="E130">
        <f t="shared" si="16"/>
        <v>4.064998760487315E-2</v>
      </c>
      <c r="F130">
        <f t="shared" si="17"/>
        <v>4.1777414109142375E-2</v>
      </c>
      <c r="G130">
        <f t="shared" si="18"/>
        <v>4.2444570163828695E-2</v>
      </c>
      <c r="H130">
        <f t="shared" si="19"/>
        <v>2.5143407952119619E-2</v>
      </c>
      <c r="I130">
        <f t="shared" si="20"/>
        <v>2.9014318363059888E-2</v>
      </c>
      <c r="J130">
        <f t="shared" si="21"/>
        <v>3.0288437491787258E-2</v>
      </c>
      <c r="K130">
        <f t="shared" si="22"/>
        <v>3.0918605429157045E-2</v>
      </c>
      <c r="L130">
        <f t="shared" si="23"/>
        <v>3.129611619904004E-2</v>
      </c>
    </row>
    <row r="131" spans="1:12">
      <c r="A131">
        <v>8.5</v>
      </c>
      <c r="B131">
        <f t="shared" si="24"/>
        <v>13.75</v>
      </c>
      <c r="C131">
        <f t="shared" si="14"/>
        <v>3.1918750330584493E-2</v>
      </c>
      <c r="D131">
        <f t="shared" si="15"/>
        <v>3.9304800680047158E-2</v>
      </c>
      <c r="E131">
        <f t="shared" si="16"/>
        <v>4.1791867059530807E-2</v>
      </c>
      <c r="F131">
        <f t="shared" si="17"/>
        <v>4.3033388936030759E-2</v>
      </c>
      <c r="G131">
        <f t="shared" si="18"/>
        <v>4.3769401637559054E-2</v>
      </c>
      <c r="H131">
        <f t="shared" si="19"/>
        <v>2.5467435911948125E-2</v>
      </c>
      <c r="I131">
        <f t="shared" si="20"/>
        <v>2.9670611081699869E-2</v>
      </c>
      <c r="J131">
        <f t="shared" si="21"/>
        <v>3.1061100568274644E-2</v>
      </c>
      <c r="K131">
        <f t="shared" si="22"/>
        <v>3.1750135738775227E-2</v>
      </c>
      <c r="L131">
        <f t="shared" si="23"/>
        <v>3.2163229740055525E-2</v>
      </c>
    </row>
    <row r="132" spans="1:12">
      <c r="A132">
        <v>8.6</v>
      </c>
      <c r="B132">
        <f t="shared" si="24"/>
        <v>13.899999999999999</v>
      </c>
      <c r="C132">
        <f t="shared" si="14"/>
        <v>3.2183771271013378E-2</v>
      </c>
      <c r="D132">
        <f t="shared" si="15"/>
        <v>4.0210002338872536E-2</v>
      </c>
      <c r="E132">
        <f t="shared" si="16"/>
        <v>4.2935108006243457E-2</v>
      </c>
      <c r="F132">
        <f t="shared" si="17"/>
        <v>4.4299036880742895E-2</v>
      </c>
      <c r="G132">
        <f t="shared" si="18"/>
        <v>4.5109120340271612E-2</v>
      </c>
      <c r="H132">
        <f t="shared" si="19"/>
        <v>2.5769083834015483E-2</v>
      </c>
      <c r="I132">
        <f t="shared" si="20"/>
        <v>3.0321907237573845E-2</v>
      </c>
      <c r="J132">
        <f t="shared" si="21"/>
        <v>3.1836057503002169E-2</v>
      </c>
      <c r="K132">
        <f t="shared" si="22"/>
        <v>3.2587854302994573E-2</v>
      </c>
      <c r="L132">
        <f t="shared" si="23"/>
        <v>3.3038944418126916E-2</v>
      </c>
    </row>
    <row r="133" spans="1:12">
      <c r="A133">
        <v>8.6999999999999993</v>
      </c>
      <c r="B133">
        <f t="shared" si="24"/>
        <v>14.049999999999999</v>
      </c>
      <c r="C133">
        <f t="shared" si="14"/>
        <v>3.2401589269063169E-2</v>
      </c>
      <c r="D133">
        <f t="shared" si="15"/>
        <v>4.1099471596690307E-2</v>
      </c>
      <c r="E133">
        <f t="shared" si="16"/>
        <v>4.4078205057080218E-2</v>
      </c>
      <c r="F133">
        <f t="shared" si="17"/>
        <v>4.5573218859243245E-2</v>
      </c>
      <c r="G133">
        <f t="shared" si="18"/>
        <v>4.6462844616030098E-2</v>
      </c>
      <c r="H133">
        <f t="shared" si="19"/>
        <v>2.6047341368059557E-2</v>
      </c>
      <c r="I133">
        <f t="shared" si="20"/>
        <v>3.0967325556064008E-2</v>
      </c>
      <c r="J133">
        <f t="shared" si="21"/>
        <v>3.2612666459648554E-2</v>
      </c>
      <c r="K133">
        <f t="shared" si="22"/>
        <v>3.3431275570602707E-2</v>
      </c>
      <c r="L133">
        <f t="shared" si="23"/>
        <v>3.3922879865859956E-2</v>
      </c>
    </row>
    <row r="134" spans="1:12">
      <c r="A134">
        <v>8.8000000000000007</v>
      </c>
      <c r="B134">
        <f t="shared" si="24"/>
        <v>14.200000000000001</v>
      </c>
      <c r="C134">
        <f t="shared" si="14"/>
        <v>3.2570629558824032E-2</v>
      </c>
      <c r="D134">
        <f t="shared" si="15"/>
        <v>4.1971176845354403E-2</v>
      </c>
      <c r="E134">
        <f t="shared" si="16"/>
        <v>4.5219602609448621E-2</v>
      </c>
      <c r="F134">
        <f t="shared" si="17"/>
        <v>4.6854745250264604E-2</v>
      </c>
      <c r="G134">
        <f t="shared" si="18"/>
        <v>4.7829646046750253E-2</v>
      </c>
      <c r="H134">
        <f t="shared" si="19"/>
        <v>2.630124462104725E-2</v>
      </c>
      <c r="I134">
        <f t="shared" si="20"/>
        <v>3.1605972442311003E-2</v>
      </c>
      <c r="J134">
        <f t="shared" si="21"/>
        <v>3.3390268056887232E-2</v>
      </c>
      <c r="K134">
        <f t="shared" si="22"/>
        <v>3.4279897132086568E-2</v>
      </c>
      <c r="L134">
        <f t="shared" si="23"/>
        <v>3.4814640373921672E-2</v>
      </c>
    </row>
    <row r="135" spans="1:12">
      <c r="A135">
        <v>8.9</v>
      </c>
      <c r="B135">
        <f t="shared" si="24"/>
        <v>14.350000000000001</v>
      </c>
      <c r="C135">
        <f t="shared" si="14"/>
        <v>3.2689500073629467E-2</v>
      </c>
      <c r="D135">
        <f t="shared" si="15"/>
        <v>4.2823065307495453E-2</v>
      </c>
      <c r="E135">
        <f t="shared" si="16"/>
        <v>4.6357696741950526E-2</v>
      </c>
      <c r="F135">
        <f t="shared" si="17"/>
        <v>4.8142376362134136E-2</v>
      </c>
      <c r="G135">
        <f t="shared" si="18"/>
        <v>4.920854931872163E-2</v>
      </c>
      <c r="H135">
        <f t="shared" si="19"/>
        <v>2.6529881304568362E-2</v>
      </c>
      <c r="I135">
        <f t="shared" si="20"/>
        <v>3.2236943527472965E-2</v>
      </c>
      <c r="J135">
        <f t="shared" si="21"/>
        <v>3.4168185880988106E-2</v>
      </c>
      <c r="K135">
        <f t="shared" si="22"/>
        <v>3.5133199874925476E-2</v>
      </c>
      <c r="L135">
        <f t="shared" si="23"/>
        <v>3.5713814897531206E-2</v>
      </c>
    </row>
    <row r="136" spans="1:12">
      <c r="A136">
        <v>9</v>
      </c>
      <c r="B136">
        <f t="shared" si="24"/>
        <v>14.5</v>
      </c>
      <c r="C136">
        <f t="shared" si="14"/>
        <v>3.2757006617451227E-2</v>
      </c>
      <c r="D136">
        <f t="shared" si="15"/>
        <v>4.3653069268119765E-2</v>
      </c>
      <c r="E136">
        <f t="shared" si="16"/>
        <v>4.7490837356014524E-2</v>
      </c>
      <c r="F136">
        <f t="shared" si="17"/>
        <v>4.943482305102459E-2</v>
      </c>
      <c r="G136">
        <f t="shared" si="18"/>
        <v>5.0598532186556057E-2</v>
      </c>
      <c r="H136">
        <f t="shared" si="19"/>
        <v>2.6732395812203449E-2</v>
      </c>
      <c r="I136">
        <f t="shared" si="20"/>
        <v>3.2859325301764102E-2</v>
      </c>
      <c r="J136">
        <f t="shared" si="21"/>
        <v>3.4945727050374957E-2</v>
      </c>
      <c r="K136">
        <f t="shared" si="22"/>
        <v>3.5990648170642126E-2</v>
      </c>
      <c r="L136">
        <f t="shared" si="23"/>
        <v>3.6619977083617132E-2</v>
      </c>
    </row>
    <row r="137" spans="1:12">
      <c r="A137">
        <v>9.1</v>
      </c>
      <c r="B137">
        <f t="shared" si="24"/>
        <v>14.649999999999999</v>
      </c>
      <c r="C137">
        <f t="shared" si="14"/>
        <v>3.2772167140945031E-2</v>
      </c>
      <c r="D137">
        <f t="shared" si="15"/>
        <v>4.445911267524081E-2</v>
      </c>
      <c r="E137">
        <f t="shared" si="16"/>
        <v>4.8617330568370615E-2</v>
      </c>
      <c r="F137">
        <f t="shared" si="17"/>
        <v>5.0730747496770229E-2</v>
      </c>
      <c r="G137">
        <f t="shared" si="18"/>
        <v>5.1998525539779704E-2</v>
      </c>
      <c r="H137">
        <f t="shared" si="19"/>
        <v>2.6907994192419932E-2</v>
      </c>
      <c r="I137">
        <f t="shared" si="20"/>
        <v>3.3472196832459077E-2</v>
      </c>
      <c r="J137">
        <f t="shared" si="21"/>
        <v>3.5722182832893482E-2</v>
      </c>
      <c r="K137">
        <f t="shared" si="22"/>
        <v>3.6851690094517046E-2</v>
      </c>
      <c r="L137">
        <f t="shared" si="23"/>
        <v>3.7532685319414394E-2</v>
      </c>
    </row>
    <row r="138" spans="1:12">
      <c r="A138">
        <v>9.1999999999999993</v>
      </c>
      <c r="B138">
        <f t="shared" si="24"/>
        <v>14.799999999999999</v>
      </c>
      <c r="C138">
        <f t="shared" si="14"/>
        <v>3.2734224931992399E-2</v>
      </c>
      <c r="D138">
        <f t="shared" si="15"/>
        <v>4.5239118094184828E-2</v>
      </c>
      <c r="E138">
        <f t="shared" si="16"/>
        <v>4.9735441358515424E-2</v>
      </c>
      <c r="F138">
        <f t="shared" si="17"/>
        <v>5.2028764142123124E-2</v>
      </c>
      <c r="G138">
        <f t="shared" si="18"/>
        <v>5.3407413577233276E-2</v>
      </c>
      <c r="H138">
        <f t="shared" si="19"/>
        <v>2.7055948981587155E-2</v>
      </c>
      <c r="I138">
        <f t="shared" si="20"/>
        <v>3.407463156460961E-2</v>
      </c>
      <c r="J138">
        <f t="shared" si="21"/>
        <v>3.6496829316420065E-2</v>
      </c>
      <c r="K138">
        <f t="shared" si="22"/>
        <v>3.7715757678832167E-2</v>
      </c>
      <c r="L138">
        <f t="shared" si="23"/>
        <v>3.8451482803260759E-2</v>
      </c>
    </row>
    <row r="139" spans="1:12">
      <c r="A139">
        <v>9.3000000000000007</v>
      </c>
      <c r="B139">
        <f t="shared" si="24"/>
        <v>14.950000000000001</v>
      </c>
      <c r="C139">
        <f t="shared" si="14"/>
        <v>3.2642660531460463E-2</v>
      </c>
      <c r="D139">
        <f t="shared" si="15"/>
        <v>4.5991013996853847E-2</v>
      </c>
      <c r="E139">
        <f t="shared" si="16"/>
        <v>5.0843396474305753E-2</v>
      </c>
      <c r="F139">
        <f t="shared" si="17"/>
        <v>5.3327440801007181E-2</v>
      </c>
      <c r="G139">
        <f t="shared" si="18"/>
        <v>5.4824034094359715E-2</v>
      </c>
      <c r="H139">
        <f t="shared" si="19"/>
        <v>2.7175603860991056E-2</v>
      </c>
      <c r="I139">
        <f t="shared" si="20"/>
        <v>3.4665699201764905E-2</v>
      </c>
      <c r="J139">
        <f t="shared" si="21"/>
        <v>3.7268928133303063E-2</v>
      </c>
      <c r="K139">
        <f t="shared" si="22"/>
        <v>3.8582267200458993E-2</v>
      </c>
      <c r="L139">
        <f t="shared" si="23"/>
        <v>3.9375897638334663E-2</v>
      </c>
    </row>
    <row r="140" spans="1:12">
      <c r="A140">
        <v>9.4</v>
      </c>
      <c r="B140">
        <f t="shared" si="24"/>
        <v>15.100000000000001</v>
      </c>
      <c r="C140">
        <f t="shared" si="14"/>
        <v>3.2497202188522777E-2</v>
      </c>
      <c r="D140">
        <f t="shared" si="15"/>
        <v>4.671274236378542E-2</v>
      </c>
      <c r="E140">
        <f t="shared" si="16"/>
        <v>5.19393875977281E-2</v>
      </c>
      <c r="F140">
        <f t="shared" si="17"/>
        <v>5.4625299940970873E-2</v>
      </c>
      <c r="G140">
        <f t="shared" si="18"/>
        <v>5.6247178888356668E-2</v>
      </c>
      <c r="H140">
        <f t="shared" si="19"/>
        <v>2.7266378101299484E-2</v>
      </c>
      <c r="I140">
        <f t="shared" si="20"/>
        <v>3.5244467663523918E-2</v>
      </c>
      <c r="J140">
        <f t="shared" si="21"/>
        <v>3.8037727238985491E-2</v>
      </c>
      <c r="K140">
        <f t="shared" si="22"/>
        <v>3.9450619503556265E-2</v>
      </c>
      <c r="L140">
        <f t="shared" si="23"/>
        <v>4.0305442950055961E-2</v>
      </c>
    </row>
    <row r="141" spans="1:12">
      <c r="A141">
        <v>9.5</v>
      </c>
      <c r="B141">
        <f t="shared" si="24"/>
        <v>15.25</v>
      </c>
      <c r="C141">
        <f t="shared" si="14"/>
        <v>3.229783467640758E-2</v>
      </c>
      <c r="D141">
        <f t="shared" si="15"/>
        <v>4.7402266573330923E-2</v>
      </c>
      <c r="E141">
        <f t="shared" si="16"/>
        <v>5.3021574771710989E-2</v>
      </c>
      <c r="F141">
        <f t="shared" si="17"/>
        <v>5.5920820144628548E-2</v>
      </c>
      <c r="G141">
        <f t="shared" si="18"/>
        <v>5.7675594286034873E-2</v>
      </c>
      <c r="H141">
        <f t="shared" si="19"/>
        <v>2.732777075779937E-2</v>
      </c>
      <c r="I141">
        <f t="shared" si="20"/>
        <v>3.5810005116273233E-2</v>
      </c>
      <c r="J141">
        <f t="shared" si="21"/>
        <v>3.8802461745004277E-2</v>
      </c>
      <c r="K141">
        <f t="shared" si="22"/>
        <v>4.0320200358085617E-2</v>
      </c>
      <c r="L141">
        <f t="shared" si="23"/>
        <v>4.1239617027850187E-2</v>
      </c>
    </row>
    <row r="142" spans="1:12">
      <c r="A142">
        <v>9.6</v>
      </c>
      <c r="B142">
        <f t="shared" si="24"/>
        <v>15.399999999999999</v>
      </c>
      <c r="C142">
        <f t="shared" si="14"/>
        <v>3.2044806298994546E-2</v>
      </c>
      <c r="D142">
        <f t="shared" si="15"/>
        <v>4.805757954872053E-2</v>
      </c>
      <c r="E142">
        <f t="shared" si="16"/>
        <v>5.4088090087583043E-2</v>
      </c>
      <c r="F142">
        <f t="shared" si="17"/>
        <v>5.72124377544233E-2</v>
      </c>
      <c r="G142">
        <f t="shared" si="18"/>
        <v>5.9107981799063812E-2</v>
      </c>
      <c r="H142">
        <f t="shared" si="19"/>
        <v>2.7359364579917202E-2</v>
      </c>
      <c r="I142">
        <f t="shared" si="20"/>
        <v>3.6361382072985698E-2</v>
      </c>
      <c r="J142">
        <f t="shared" si="21"/>
        <v>3.9562354806401336E-2</v>
      </c>
      <c r="K142">
        <f t="shared" si="22"/>
        <v>4.1190380854791153E-2</v>
      </c>
      <c r="L142">
        <f t="shared" si="23"/>
        <v>4.2177903491950317E-2</v>
      </c>
    </row>
    <row r="143" spans="1:12">
      <c r="A143">
        <v>9.6999999999999993</v>
      </c>
      <c r="B143">
        <f t="shared" si="24"/>
        <v>15.549999999999999</v>
      </c>
      <c r="C143">
        <f t="shared" si="14"/>
        <v>3.1738633931338044E-2</v>
      </c>
      <c r="D143">
        <f t="shared" si="15"/>
        <v>4.8676712130217181E-2</v>
      </c>
      <c r="E143">
        <f t="shared" si="16"/>
        <v>5.5137041631435665E-2</v>
      </c>
      <c r="F143">
        <f t="shared" si="17"/>
        <v>5.8498548704536413E-2</v>
      </c>
      <c r="G143">
        <f t="shared" si="18"/>
        <v>6.0542998911094784E-2</v>
      </c>
      <c r="H143">
        <f t="shared" si="19"/>
        <v>2.7360829599062188E-2</v>
      </c>
      <c r="I143">
        <f t="shared" si="20"/>
        <v>3.6897673557469444E-2</v>
      </c>
      <c r="J143">
        <f t="shared" si="21"/>
        <v>4.0316618563411538E-2</v>
      </c>
      <c r="K143">
        <f t="shared" si="22"/>
        <v>4.2060517837225038E-2</v>
      </c>
      <c r="L143">
        <f t="shared" si="23"/>
        <v>4.3119771485882988E-2</v>
      </c>
    </row>
    <row r="144" spans="1:12">
      <c r="A144">
        <v>9.8000000000000007</v>
      </c>
      <c r="B144">
        <f t="shared" si="24"/>
        <v>15.700000000000001</v>
      </c>
      <c r="C144">
        <f t="shared" si="14"/>
        <v>3.1380105952981845E-2</v>
      </c>
      <c r="D144">
        <f t="shared" si="15"/>
        <v>4.92577416360176E-2</v>
      </c>
      <c r="E144">
        <f t="shared" si="16"/>
        <v>5.6166517686225492E-2</v>
      </c>
      <c r="F144">
        <f t="shared" si="17"/>
        <v>5.9777510543210094E-2</v>
      </c>
      <c r="G144">
        <f t="shared" si="18"/>
        <v>6.1979260001030212E-2</v>
      </c>
      <c r="H144">
        <f t="shared" si="19"/>
        <v>2.7331926359711958E-2</v>
      </c>
      <c r="I144">
        <f t="shared" si="20"/>
        <v>3.7417961327973669E-2</v>
      </c>
      <c r="J144">
        <f t="shared" si="21"/>
        <v>4.1064455137118858E-2</v>
      </c>
      <c r="K144">
        <f t="shared" si="22"/>
        <v>4.2929954371328849E-2</v>
      </c>
      <c r="L144">
        <f t="shared" si="23"/>
        <v>4.4064675895256429E-2</v>
      </c>
    </row>
    <row r="145" spans="1:12">
      <c r="A145">
        <v>9.9</v>
      </c>
      <c r="B145">
        <f t="shared" si="24"/>
        <v>15.850000000000001</v>
      </c>
      <c r="C145">
        <f t="shared" si="14"/>
        <v>3.0970282951808932E-2</v>
      </c>
      <c r="D145">
        <f t="shared" si="15"/>
        <v>4.9798800572072997E-2</v>
      </c>
      <c r="E145">
        <f t="shared" si="16"/>
        <v>5.7174591184953771E-2</v>
      </c>
      <c r="F145">
        <f t="shared" si="17"/>
        <v>6.1047644648138867E-2</v>
      </c>
      <c r="G145">
        <f t="shared" si="18"/>
        <v>6.3415337406456662E-2</v>
      </c>
      <c r="H145">
        <f t="shared" si="19"/>
        <v>2.7272508759903027E-2</v>
      </c>
      <c r="I145">
        <f t="shared" si="20"/>
        <v>3.7921336154569607E-2</v>
      </c>
      <c r="J145">
        <f t="shared" si="21"/>
        <v>4.1805057678585091E-2</v>
      </c>
      <c r="K145">
        <f t="shared" si="22"/>
        <v>4.3798020253006331E-2</v>
      </c>
      <c r="L145">
        <f t="shared" si="23"/>
        <v>4.5012057593431361E-2</v>
      </c>
    </row>
    <row r="146" spans="1:12">
      <c r="A146">
        <v>10</v>
      </c>
      <c r="B146">
        <f t="shared" si="24"/>
        <v>16</v>
      </c>
      <c r="C146">
        <f t="shared" si="14"/>
        <v>3.0510496098047152E-2</v>
      </c>
      <c r="D146">
        <f t="shared" si="15"/>
        <v>5.0298085447609789E-2</v>
      </c>
      <c r="E146">
        <f t="shared" si="16"/>
        <v>5.8159324408694847E-2</v>
      </c>
      <c r="F146">
        <f t="shared" si="17"/>
        <v>6.2307238636926589E-2</v>
      </c>
      <c r="G146">
        <f t="shared" si="18"/>
        <v>6.4849762630974306E-2</v>
      </c>
      <c r="H146">
        <f t="shared" si="19"/>
        <v>2.7182526468904556E-2</v>
      </c>
      <c r="I146">
        <f t="shared" si="20"/>
        <v>3.8406900144248107E-2</v>
      </c>
      <c r="J146">
        <f t="shared" si="21"/>
        <v>4.2537611470769211E-2</v>
      </c>
      <c r="K146">
        <f t="shared" si="22"/>
        <v>4.4664032554044185E-2</v>
      </c>
      <c r="L146">
        <f t="shared" si="23"/>
        <v>4.5961343714624153E-2</v>
      </c>
    </row>
    <row r="147" spans="1:12">
      <c r="A147">
        <v>10.1</v>
      </c>
      <c r="B147">
        <f t="shared" si="24"/>
        <v>16.149999999999999</v>
      </c>
      <c r="C147">
        <f t="shared" si="14"/>
        <v>3.0002343112755826E-2</v>
      </c>
      <c r="D147">
        <f t="shared" si="15"/>
        <v>5.0753865649872366E-2</v>
      </c>
      <c r="E147">
        <f t="shared" si="16"/>
        <v>5.9118773921614652E-2</v>
      </c>
      <c r="F147">
        <f t="shared" si="17"/>
        <v>6.3554548973890804E-2</v>
      </c>
      <c r="G147">
        <f t="shared" si="18"/>
        <v>6.6281027698837147E-2</v>
      </c>
      <c r="H147">
        <f t="shared" si="19"/>
        <v>2.7062026891840198E-2</v>
      </c>
      <c r="I147">
        <f t="shared" si="20"/>
        <v>3.8873769107197996E-2</v>
      </c>
      <c r="J147">
        <f t="shared" si="21"/>
        <v>4.3261295082354413E-2</v>
      </c>
      <c r="K147">
        <f t="shared" si="22"/>
        <v>4.5527296206650879E-2</v>
      </c>
      <c r="L147">
        <f t="shared" si="23"/>
        <v>4.6911947954947748E-2</v>
      </c>
    </row>
    <row r="148" spans="1:12">
      <c r="A148">
        <v>10.199999999999999</v>
      </c>
      <c r="B148">
        <f t="shared" si="24"/>
        <v>16.299999999999997</v>
      </c>
      <c r="C148">
        <f t="shared" si="14"/>
        <v>2.9447681782426217E-2</v>
      </c>
      <c r="D148">
        <f t="shared" si="15"/>
        <v>5.1164492328527357E-2</v>
      </c>
      <c r="E148">
        <f t="shared" si="16"/>
        <v>6.0050995733436988E-2</v>
      </c>
      <c r="F148">
        <f t="shared" si="17"/>
        <v>6.4787803773736247E-2</v>
      </c>
      <c r="G148">
        <f t="shared" si="18"/>
        <v>6.7707586659969329E-2</v>
      </c>
      <c r="H148">
        <f t="shared" si="19"/>
        <v>2.6911156653389407E-2</v>
      </c>
      <c r="I148">
        <f t="shared" si="20"/>
        <v>3.9321074957267547E-2</v>
      </c>
      <c r="J148">
        <f t="shared" si="21"/>
        <v>4.3975281572401013E-2</v>
      </c>
      <c r="K148">
        <f t="shared" si="22"/>
        <v>4.6387104626797411E-2</v>
      </c>
      <c r="L148">
        <f t="shared" si="23"/>
        <v>4.7863270901857845E-2</v>
      </c>
    </row>
    <row r="149" spans="1:12">
      <c r="A149">
        <v>10.3</v>
      </c>
      <c r="B149">
        <f t="shared" si="24"/>
        <v>16.450000000000003</v>
      </c>
      <c r="C149">
        <f t="shared" si="14"/>
        <v>2.884862100092507E-2</v>
      </c>
      <c r="D149">
        <f t="shared" si="15"/>
        <v>5.1528407237302433E-2</v>
      </c>
      <c r="E149">
        <f t="shared" si="16"/>
        <v>6.095405067808117E-2</v>
      </c>
      <c r="F149">
        <f t="shared" si="17"/>
        <v>6.6005205801806452E-2</v>
      </c>
      <c r="G149">
        <f t="shared" si="18"/>
        <v>6.9127857248036315E-2</v>
      </c>
      <c r="H149">
        <f t="shared" si="19"/>
        <v>2.6730162575429581E-2</v>
      </c>
      <c r="I149">
        <f t="shared" si="20"/>
        <v>3.9747968139159651E-2</v>
      </c>
      <c r="J149">
        <f t="shared" si="21"/>
        <v>4.4678739744532327E-2</v>
      </c>
      <c r="K149">
        <f t="shared" si="22"/>
        <v>4.7242740376447906E-2</v>
      </c>
      <c r="L149">
        <f t="shared" si="23"/>
        <v>4.8814700392424061E-2</v>
      </c>
    </row>
    <row r="150" spans="1:12">
      <c r="A150">
        <v>10.4</v>
      </c>
      <c r="B150">
        <f t="shared" si="24"/>
        <v>16.600000000000001</v>
      </c>
      <c r="C150">
        <f t="shared" si="14"/>
        <v>2.8207509351537308E-2</v>
      </c>
      <c r="D150">
        <f t="shared" si="15"/>
        <v>5.184415147782781E-2</v>
      </c>
      <c r="E150">
        <f t="shared" si="16"/>
        <v>6.1826009995423301E-2</v>
      </c>
      <c r="F150">
        <f t="shared" si="17"/>
        <v>6.7204935669762225E-2</v>
      </c>
      <c r="G150">
        <f t="shared" si="18"/>
        <v>7.0540222693832394E-2</v>
      </c>
      <c r="H150">
        <f t="shared" si="19"/>
        <v>2.6519392126573685E-2</v>
      </c>
      <c r="I150">
        <f t="shared" si="20"/>
        <v>4.0153620074477883E-2</v>
      </c>
      <c r="J150">
        <f t="shared" si="21"/>
        <v>4.5370835449149556E-2</v>
      </c>
      <c r="K150">
        <f t="shared" si="22"/>
        <v>4.8093475864672768E-2</v>
      </c>
      <c r="L150">
        <f t="shared" si="23"/>
        <v>4.9765611900799381E-2</v>
      </c>
    </row>
    <row r="151" spans="1:12">
      <c r="A151">
        <v>10.5</v>
      </c>
      <c r="B151">
        <f t="shared" si="24"/>
        <v>16.75</v>
      </c>
      <c r="C151">
        <f t="shared" si="14"/>
        <v>2.7526921274868617E-2</v>
      </c>
      <c r="D151">
        <f t="shared" si="15"/>
        <v>5.211037408834799E-2</v>
      </c>
      <c r="E151">
        <f t="shared" si="16"/>
        <v>6.2664961101334432E-2</v>
      </c>
      <c r="F151">
        <f t="shared" si="17"/>
        <v>6.8385155224631164E-2</v>
      </c>
      <c r="G151">
        <f t="shared" si="18"/>
        <v>7.1943033695790706E-2</v>
      </c>
      <c r="H151">
        <f t="shared" si="19"/>
        <v>2.6279293324993614E-2</v>
      </c>
      <c r="I151">
        <f t="shared" si="20"/>
        <v>4.0537225618325394E-2</v>
      </c>
      <c r="J151">
        <f t="shared" si="21"/>
        <v>4.605073293195449E-2</v>
      </c>
      <c r="K151">
        <f t="shared" si="22"/>
        <v>4.8938574087532744E-2</v>
      </c>
      <c r="L151">
        <f t="shared" si="23"/>
        <v>5.0715368955210144E-2</v>
      </c>
    </row>
    <row r="152" spans="1:12">
      <c r="A152">
        <v>10.6</v>
      </c>
      <c r="B152">
        <f t="shared" si="24"/>
        <v>16.899999999999999</v>
      </c>
      <c r="C152">
        <f t="shared" si="14"/>
        <v>2.6809640902364713E-2</v>
      </c>
      <c r="D152">
        <f t="shared" si="15"/>
        <v>5.2325840418019465E-2</v>
      </c>
      <c r="E152">
        <f t="shared" si="16"/>
        <v>6.3469013529329363E-2</v>
      </c>
      <c r="F152">
        <f t="shared" si="17"/>
        <v>6.9544011128221769E-2</v>
      </c>
      <c r="G152">
        <f t="shared" si="18"/>
        <v>7.3334610548935683E-2</v>
      </c>
      <c r="H152">
        <f t="shared" si="19"/>
        <v>2.6010414079680556E-2</v>
      </c>
      <c r="I152">
        <f t="shared" si="20"/>
        <v>4.0898005517769509E-2</v>
      </c>
      <c r="J152">
        <f t="shared" si="21"/>
        <v>4.6717596226838312E-2</v>
      </c>
      <c r="K152">
        <f t="shared" si="22"/>
        <v>4.9777289406518647E-2</v>
      </c>
      <c r="L152">
        <f t="shared" si="23"/>
        <v>5.1663323584734758E-2</v>
      </c>
    </row>
    <row r="153" spans="1:12">
      <c r="A153">
        <v>10.7</v>
      </c>
      <c r="B153">
        <f t="shared" si="24"/>
        <v>17.049999999999997</v>
      </c>
      <c r="C153">
        <f t="shared" si="14"/>
        <v>2.6058643669627554E-2</v>
      </c>
      <c r="D153">
        <f t="shared" si="15"/>
        <v>5.2489440225947682E-2</v>
      </c>
      <c r="E153">
        <f t="shared" si="16"/>
        <v>6.4236305025337379E-2</v>
      </c>
      <c r="F153">
        <f t="shared" si="17"/>
        <v>7.0679638622903176E-2</v>
      </c>
      <c r="G153">
        <f t="shared" si="18"/>
        <v>7.4713245433075254E-2</v>
      </c>
      <c r="H153">
        <f t="shared" si="19"/>
        <v>2.5713400959352442E-2</v>
      </c>
      <c r="I153">
        <f t="shared" si="20"/>
        <v>4.123520886311996E-2</v>
      </c>
      <c r="J153">
        <f t="shared" si="21"/>
        <v>4.7370590590971574E-2</v>
      </c>
      <c r="K153">
        <f t="shared" si="22"/>
        <v>5.0608868365218967E-2</v>
      </c>
      <c r="L153">
        <f t="shared" si="23"/>
        <v>5.2608816796082439E-2</v>
      </c>
    </row>
    <row r="154" spans="1:12">
      <c r="A154">
        <v>10.8</v>
      </c>
      <c r="B154">
        <f t="shared" si="24"/>
        <v>17.200000000000003</v>
      </c>
      <c r="C154">
        <f t="shared" si="14"/>
        <v>2.5277075857962895E-2</v>
      </c>
      <c r="D154">
        <f t="shared" si="15"/>
        <v>5.260019544299141E-2</v>
      </c>
      <c r="E154">
        <f t="shared" si="16"/>
        <v>6.4965007775290781E-2</v>
      </c>
      <c r="F154">
        <f t="shared" si="17"/>
        <v>7.1790165478727005E-2</v>
      </c>
      <c r="G154">
        <f t="shared" si="18"/>
        <v>7.6077204860474631E-2</v>
      </c>
      <c r="H154">
        <f t="shared" si="19"/>
        <v>2.53889973825496E-2</v>
      </c>
      <c r="I154">
        <f t="shared" si="20"/>
        <v>4.154811552263641E-2</v>
      </c>
      <c r="J154">
        <f t="shared" si="21"/>
        <v>4.8008883979707324E-2</v>
      </c>
      <c r="K154">
        <f t="shared" si="22"/>
        <v>5.1432550543776351E-2</v>
      </c>
      <c r="L154">
        <f t="shared" si="23"/>
        <v>5.3551179080524439E-2</v>
      </c>
    </row>
    <row r="155" spans="1:12">
      <c r="A155">
        <v>10.9</v>
      </c>
      <c r="B155">
        <f t="shared" si="24"/>
        <v>17.350000000000001</v>
      </c>
      <c r="C155">
        <f t="shared" si="14"/>
        <v>2.44682322460416E-2</v>
      </c>
      <c r="D155">
        <f t="shared" si="15"/>
        <v>5.265726753370821E-2</v>
      </c>
      <c r="E155">
        <f t="shared" si="16"/>
        <v>6.5653334743431241E-2</v>
      </c>
      <c r="F155">
        <f t="shared" si="17"/>
        <v>7.2873716115797613E-2</v>
      </c>
      <c r="G155">
        <f t="shared" si="18"/>
        <v>7.7424732282664929E-2</v>
      </c>
      <c r="H155">
        <f t="shared" si="19"/>
        <v>2.5038041227020455E-2</v>
      </c>
      <c r="I155">
        <f t="shared" si="20"/>
        <v>4.1836038550982245E-2</v>
      </c>
      <c r="J155">
        <f t="shared" si="21"/>
        <v>4.8631648558682107E-2</v>
      </c>
      <c r="K155">
        <f t="shared" si="22"/>
        <v>5.2247569450574807E-2</v>
      </c>
      <c r="L155">
        <f t="shared" si="23"/>
        <v>5.448973095106658E-2</v>
      </c>
    </row>
    <row r="156" spans="1:12">
      <c r="A156">
        <v>11</v>
      </c>
      <c r="B156">
        <f t="shared" si="24"/>
        <v>17.5</v>
      </c>
      <c r="C156">
        <f t="shared" si="14"/>
        <v>2.3635532085537113E-2</v>
      </c>
      <c r="D156">
        <f t="shared" si="15"/>
        <v>5.2659964395673976E-2</v>
      </c>
      <c r="E156">
        <f t="shared" si="16"/>
        <v>6.6299546097476361E-2</v>
      </c>
      <c r="F156">
        <f t="shared" si="17"/>
        <v>7.3928415894710428E-2</v>
      </c>
      <c r="G156">
        <f t="shared" si="18"/>
        <v>7.8754050855420768E-2</v>
      </c>
      <c r="H156">
        <f t="shared" si="19"/>
        <v>2.4661461861257877E-2</v>
      </c>
      <c r="I156">
        <f t="shared" si="20"/>
        <v>4.2098326561480402E-2</v>
      </c>
      <c r="J156">
        <f t="shared" si="21"/>
        <v>4.9238062250275841E-2</v>
      </c>
      <c r="K156">
        <f t="shared" si="22"/>
        <v>5.3053153450480672E-2</v>
      </c>
      <c r="L156">
        <f t="shared" si="23"/>
        <v>5.5423783509888809E-2</v>
      </c>
    </row>
    <row r="157" spans="1:12">
      <c r="A157">
        <v>11.1</v>
      </c>
      <c r="B157">
        <f t="shared" si="24"/>
        <v>17.649999999999999</v>
      </c>
      <c r="C157">
        <f t="shared" si="14"/>
        <v>2.2782493644443038E-2</v>
      </c>
      <c r="D157">
        <f t="shared" si="15"/>
        <v>5.2607746733811779E-2</v>
      </c>
      <c r="E157">
        <f t="shared" si="16"/>
        <v>6.6901955695080631E-2</v>
      </c>
      <c r="F157">
        <f t="shared" si="17"/>
        <v>7.4952395566753649E-2</v>
      </c>
      <c r="G157">
        <f t="shared" si="18"/>
        <v>8.0063366360287394E-2</v>
      </c>
      <c r="H157">
        <f t="shared" si="19"/>
        <v>2.426027660595137E-2</v>
      </c>
      <c r="I157">
        <f t="shared" si="20"/>
        <v>4.2334366052006821E-2</v>
      </c>
      <c r="J157">
        <f t="shared" si="21"/>
        <v>4.9827310311366814E-2</v>
      </c>
      <c r="K157">
        <f t="shared" si="22"/>
        <v>5.3848526728835326E-2</v>
      </c>
      <c r="L157">
        <f t="shared" si="23"/>
        <v>5.6352639046006021E-2</v>
      </c>
    </row>
    <row r="158" spans="1:12">
      <c r="A158">
        <v>11.2</v>
      </c>
      <c r="B158">
        <f t="shared" si="24"/>
        <v>17.799999999999997</v>
      </c>
      <c r="C158">
        <f t="shared" si="14"/>
        <v>2.1912707588818164E-2</v>
      </c>
      <c r="D158">
        <f t="shared" si="15"/>
        <v>5.2500233848349787E-2</v>
      </c>
      <c r="E158">
        <f t="shared" si="16"/>
        <v>6.7458937604385663E-2</v>
      </c>
      <c r="F158">
        <f t="shared" si="17"/>
        <v>7.5943795874431563E-2</v>
      </c>
      <c r="G158">
        <f t="shared" si="18"/>
        <v>8.135087028036099E-2</v>
      </c>
      <c r="H158">
        <f t="shared" si="19"/>
        <v>2.3835586638129364E-2</v>
      </c>
      <c r="I158">
        <f t="shared" si="20"/>
        <v>4.2543583674182324E-2</v>
      </c>
      <c r="J158">
        <f t="shared" si="21"/>
        <v>5.039858693909547E-2</v>
      </c>
      <c r="K158">
        <f t="shared" si="22"/>
        <v>5.4632910290273264E-2</v>
      </c>
      <c r="L158">
        <f t="shared" si="23"/>
        <v>5.7275591663038528E-2</v>
      </c>
    </row>
    <row r="159" spans="1:12">
      <c r="A159">
        <v>11.3</v>
      </c>
      <c r="B159">
        <f t="shared" si="24"/>
        <v>17.950000000000003</v>
      </c>
      <c r="C159">
        <f t="shared" si="14"/>
        <v>2.1029809497301356E-2</v>
      </c>
      <c r="D159">
        <f t="shared" si="15"/>
        <v>5.2337208776608829E-2</v>
      </c>
      <c r="E159">
        <f t="shared" si="16"/>
        <v>6.7968932629897699E-2</v>
      </c>
      <c r="F159">
        <f t="shared" si="17"/>
        <v>7.6900772291713548E-2</v>
      </c>
      <c r="G159">
        <f t="shared" si="18"/>
        <v>8.2614743027313753E-2</v>
      </c>
      <c r="H159">
        <f t="shared" si="19"/>
        <v>2.3388572355818812E-2</v>
      </c>
      <c r="I159">
        <f t="shared" si="20"/>
        <v>4.2725448435395136E-2</v>
      </c>
      <c r="J159">
        <f t="shared" si="21"/>
        <v>5.0951096901133572E-2</v>
      </c>
      <c r="K159">
        <f t="shared" si="22"/>
        <v>5.5405522991309131E-2</v>
      </c>
      <c r="L159">
        <f t="shared" si="23"/>
        <v>5.8191927936902733E-2</v>
      </c>
    </row>
    <row r="160" spans="1:12">
      <c r="A160">
        <v>11.4</v>
      </c>
      <c r="B160">
        <f t="shared" si="24"/>
        <v>18.100000000000001</v>
      </c>
      <c r="C160">
        <f t="shared" si="14"/>
        <v>2.0137451822293092E-2</v>
      </c>
      <c r="D160">
        <f t="shared" si="15"/>
        <v>5.2118622731029379E-2</v>
      </c>
      <c r="E160">
        <f t="shared" si="16"/>
        <v>6.8430454813476566E-2</v>
      </c>
      <c r="F160">
        <f t="shared" si="17"/>
        <v>7.7821499892247778E-2</v>
      </c>
      <c r="G160">
        <f t="shared" si="18"/>
        <v>8.3853157315924812E-2</v>
      </c>
      <c r="H160">
        <f t="shared" si="19"/>
        <v>2.292048822610003E-2</v>
      </c>
      <c r="I160">
        <f t="shared" si="20"/>
        <v>4.2879473823109915E-2</v>
      </c>
      <c r="J160">
        <f t="shared" si="21"/>
        <v>5.1484057186738486E-2</v>
      </c>
      <c r="K160">
        <f t="shared" si="22"/>
        <v>5.6165582605507886E-2</v>
      </c>
      <c r="L160">
        <f t="shared" si="23"/>
        <v>5.9100927603160013E-2</v>
      </c>
    </row>
    <row r="161" spans="1:12">
      <c r="A161">
        <v>11.5</v>
      </c>
      <c r="B161">
        <f t="shared" si="24"/>
        <v>18.25</v>
      </c>
      <c r="C161">
        <f t="shared" si="14"/>
        <v>1.9239275626656342E-2</v>
      </c>
      <c r="D161">
        <f t="shared" si="15"/>
        <v>5.1844598778694156E-2</v>
      </c>
      <c r="E161">
        <f t="shared" si="16"/>
        <v>6.8842097878884317E-2</v>
      </c>
      <c r="F161">
        <f t="shared" si="17"/>
        <v>7.8704178332617447E-2</v>
      </c>
      <c r="G161">
        <f t="shared" si="18"/>
        <v>8.5064281681619905E-2</v>
      </c>
      <c r="H161">
        <f t="shared" si="19"/>
        <v>2.2432657144417105E-2</v>
      </c>
      <c r="I161">
        <f t="shared" si="20"/>
        <v>4.3005219840895711E-2</v>
      </c>
      <c r="J161">
        <f t="shared" si="21"/>
        <v>5.1996698674666296E-2</v>
      </c>
      <c r="K161">
        <f t="shared" si="22"/>
        <v>5.6912306919919955E-2</v>
      </c>
      <c r="L161">
        <f t="shared" si="23"/>
        <v>6.0001864273683758E-2</v>
      </c>
    </row>
    <row r="162" spans="1:12">
      <c r="A162">
        <v>11.6</v>
      </c>
      <c r="B162">
        <f t="shared" si="24"/>
        <v>18.399999999999999</v>
      </c>
      <c r="C162">
        <f t="shared" si="14"/>
        <v>1.8338882434682579E-2</v>
      </c>
      <c r="D162">
        <f t="shared" si="15"/>
        <v>5.1515434711093988E-2</v>
      </c>
      <c r="E162">
        <f t="shared" si="16"/>
        <v>6.9202541587140065E-2</v>
      </c>
      <c r="F162">
        <f t="shared" si="17"/>
        <v>7.9547036936553822E-2</v>
      </c>
      <c r="G162">
        <f t="shared" si="18"/>
        <v>8.6246284135745394E-2</v>
      </c>
      <c r="H162">
        <f t="shared" si="19"/>
        <v>2.1926464337863053E-2</v>
      </c>
      <c r="I162">
        <f t="shared" si="20"/>
        <v>4.3102294945637921E-2</v>
      </c>
      <c r="J162">
        <f t="shared" si="21"/>
        <v>5.2488267813813279E-2</v>
      </c>
      <c r="K162">
        <f t="shared" si="22"/>
        <v>5.7644914861329812E-2</v>
      </c>
      <c r="L162">
        <f t="shared" si="23"/>
        <v>6.0894006182222286E-2</v>
      </c>
    </row>
    <row r="163" spans="1:12">
      <c r="A163">
        <v>11.7</v>
      </c>
      <c r="B163">
        <f t="shared" si="24"/>
        <v>18.549999999999997</v>
      </c>
      <c r="C163">
        <f t="shared" si="14"/>
        <v>1.7439806540508748E-2</v>
      </c>
      <c r="D163">
        <f t="shared" si="15"/>
        <v>5.113160505702518E-2</v>
      </c>
      <c r="E163">
        <f t="shared" si="16"/>
        <v>6.9510557968882669E-2</v>
      </c>
      <c r="F163">
        <f t="shared" si="17"/>
        <v>8.0348339864876259E-2</v>
      </c>
      <c r="G163">
        <f t="shared" si="18"/>
        <v>8.7397335952505623E-2</v>
      </c>
      <c r="H163">
        <f t="shared" si="19"/>
        <v>2.1403350849833344E-2</v>
      </c>
      <c r="I163">
        <f t="shared" si="20"/>
        <v>4.3170357875490784E-2</v>
      </c>
      <c r="J163">
        <f t="shared" si="21"/>
        <v>5.2958028312261249E-2</v>
      </c>
      <c r="K163">
        <f t="shared" si="22"/>
        <v>5.8362627650731524E-2</v>
      </c>
      <c r="L163">
        <f t="shared" si="23"/>
        <v>6.1776616958356241E-2</v>
      </c>
    </row>
    <row r="164" spans="1:12">
      <c r="A164">
        <v>11.8</v>
      </c>
      <c r="B164">
        <f t="shared" si="24"/>
        <v>18.700000000000003</v>
      </c>
      <c r="C164">
        <f t="shared" si="14"/>
        <v>1.654548811587802E-2</v>
      </c>
      <c r="D164">
        <f t="shared" si="15"/>
        <v>5.0693762196288905E-2</v>
      </c>
      <c r="E164">
        <f t="shared" si="16"/>
        <v>6.9765017399067417E-2</v>
      </c>
      <c r="F164">
        <f t="shared" si="17"/>
        <v>8.1106391354802521E-2</v>
      </c>
      <c r="G164">
        <f t="shared" si="18"/>
        <v>8.851561558068613E-2</v>
      </c>
      <c r="H164">
        <f t="shared" si="19"/>
        <v>2.0864806647868241E-2</v>
      </c>
      <c r="I164">
        <f t="shared" si="20"/>
        <v>4.3209119358280132E-2</v>
      </c>
      <c r="J164">
        <f t="shared" si="21"/>
        <v>5.3405262830219159E-2</v>
      </c>
      <c r="K164">
        <f t="shared" si="22"/>
        <v>5.906466998431277E-2</v>
      </c>
      <c r="L164">
        <f t="shared" si="23"/>
        <v>6.2648956429263172E-2</v>
      </c>
    </row>
    <row r="165" spans="1:12">
      <c r="A165">
        <v>11.9</v>
      </c>
      <c r="B165">
        <f t="shared" si="24"/>
        <v>18.850000000000001</v>
      </c>
      <c r="C165">
        <f t="shared" si="14"/>
        <v>1.5659247451947324E-2</v>
      </c>
      <c r="D165">
        <f t="shared" si="15"/>
        <v>5.0202736537267645E-2</v>
      </c>
      <c r="E165">
        <f t="shared" si="16"/>
        <v>6.996489447863409E-2</v>
      </c>
      <c r="F165">
        <f t="shared" si="17"/>
        <v>8.1819541011172836E-2</v>
      </c>
      <c r="G165">
        <f t="shared" si="18"/>
        <v>8.9599312672457965E-2</v>
      </c>
      <c r="H165">
        <f t="shared" si="19"/>
        <v>2.0312363400626521E-2</v>
      </c>
      <c r="I165">
        <f t="shared" si="20"/>
        <v>4.321834369027916E-2</v>
      </c>
      <c r="J165">
        <f t="shared" si="21"/>
        <v>5.3829274672176464E-2</v>
      </c>
      <c r="K165">
        <f t="shared" si="22"/>
        <v>5.9750271239091324E-2</v>
      </c>
      <c r="L165">
        <f t="shared" si="23"/>
        <v>6.3510281448616479E-2</v>
      </c>
    </row>
    <row r="166" spans="1:12">
      <c r="A166">
        <v>12</v>
      </c>
      <c r="B166">
        <f t="shared" si="24"/>
        <v>19</v>
      </c>
      <c r="C166">
        <f t="shared" si="14"/>
        <v>1.4784260656716633E-2</v>
      </c>
      <c r="D166">
        <f t="shared" si="15"/>
        <v>4.9659535727464815E-2</v>
      </c>
      <c r="E166">
        <f t="shared" si="16"/>
        <v>7.0109273687302839E-2</v>
      </c>
      <c r="F166">
        <f t="shared" si="17"/>
        <v>8.2486189131075471E-2</v>
      </c>
      <c r="G166">
        <f t="shared" si="18"/>
        <v>9.0646632220736698E-2</v>
      </c>
      <c r="H166">
        <f t="shared" si="19"/>
        <v>1.9747586973690081E-2</v>
      </c>
      <c r="I166">
        <f t="shared" si="20"/>
        <v>4.3197850175560104E-2</v>
      </c>
      <c r="J166">
        <f t="shared" si="21"/>
        <v>5.4229389473422276E-2</v>
      </c>
      <c r="K166">
        <f t="shared" si="22"/>
        <v>6.0418666701216983E-2</v>
      </c>
      <c r="L166">
        <f t="shared" si="23"/>
        <v>6.4359846751860267E-2</v>
      </c>
    </row>
    <row r="167" spans="1:12">
      <c r="A167">
        <v>12.1</v>
      </c>
      <c r="B167">
        <f t="shared" si="24"/>
        <v>19.149999999999999</v>
      </c>
      <c r="C167">
        <f t="shared" si="14"/>
        <v>1.3923537110683268E-2</v>
      </c>
      <c r="D167">
        <f t="shared" si="15"/>
        <v>4.9065342872670961E-2</v>
      </c>
      <c r="E167">
        <f t="shared" si="16"/>
        <v>7.0197354771390191E-2</v>
      </c>
      <c r="F167">
        <f t="shared" si="17"/>
        <v>8.310479204234493E-2</v>
      </c>
      <c r="G167">
        <f t="shared" si="18"/>
        <v>9.1655798795731561E-2</v>
      </c>
      <c r="H167">
        <f t="shared" si="19"/>
        <v>1.9172069697235082E-2</v>
      </c>
      <c r="I167">
        <f t="shared" si="20"/>
        <v>4.314751441646688E-2</v>
      </c>
      <c r="J167">
        <f t="shared" si="21"/>
        <v>5.4604956875934613E-2</v>
      </c>
      <c r="K167">
        <f t="shared" si="22"/>
        <v>6.1069098814817424E-2</v>
      </c>
      <c r="L167">
        <f t="shared" si="23"/>
        <v>6.5196905837011182E-2</v>
      </c>
    </row>
    <row r="168" spans="1:12">
      <c r="A168">
        <v>12.2</v>
      </c>
      <c r="B168">
        <f t="shared" si="24"/>
        <v>19.299999999999997</v>
      </c>
      <c r="C168">
        <f t="shared" si="14"/>
        <v>1.3079898958741468E-2</v>
      </c>
      <c r="D168">
        <f t="shared" si="15"/>
        <v>4.8421513747528983E-2</v>
      </c>
      <c r="E168">
        <f t="shared" si="16"/>
        <v>7.0228457830510488E-2</v>
      </c>
      <c r="F168">
        <f t="shared" si="17"/>
        <v>8.3673867435446345E-2</v>
      </c>
      <c r="G168">
        <f t="shared" si="18"/>
        <v>9.2625060870494283E-2</v>
      </c>
      <c r="H168">
        <f t="shared" si="19"/>
        <v>1.8587422461471253E-2</v>
      </c>
      <c r="I168">
        <f t="shared" si="20"/>
        <v>4.3067269446163334E-2</v>
      </c>
      <c r="J168">
        <f t="shared" si="21"/>
        <v>5.4955352188507389E-2</v>
      </c>
      <c r="K168">
        <f t="shared" si="22"/>
        <v>6.1700818449137468E-2</v>
      </c>
      <c r="L168">
        <f t="shared" si="23"/>
        <v>6.6020711870050972E-2</v>
      </c>
    </row>
    <row r="169" spans="1:12">
      <c r="A169">
        <v>12.3</v>
      </c>
      <c r="B169">
        <f t="shared" si="24"/>
        <v>19.450000000000003</v>
      </c>
      <c r="C169">
        <f t="shared" si="14"/>
        <v>1.2255962886515115E-2</v>
      </c>
      <c r="D169">
        <f t="shared" si="15"/>
        <v>4.7729572987852631E-2</v>
      </c>
      <c r="E169">
        <f t="shared" si="16"/>
        <v>7.0202028067248443E-2</v>
      </c>
      <c r="F169">
        <f t="shared" si="17"/>
        <v>8.4191999667370621E-2</v>
      </c>
      <c r="G169">
        <f t="shared" si="18"/>
        <v>9.355269522444723E-2</v>
      </c>
      <c r="H169">
        <f t="shared" si="19"/>
        <v>1.799526669809386E-2</v>
      </c>
      <c r="I169">
        <f t="shared" si="20"/>
        <v>4.2957106694685672E-2</v>
      </c>
      <c r="J169">
        <f t="shared" si="21"/>
        <v>5.5279978025864755E-2</v>
      </c>
      <c r="K169">
        <f t="shared" si="22"/>
        <v>6.2313086181590795E-2</v>
      </c>
      <c r="L169">
        <f t="shared" si="23"/>
        <v>6.6830518613881118E-2</v>
      </c>
    </row>
    <row r="170" spans="1:12">
      <c r="A170">
        <v>12.4</v>
      </c>
      <c r="B170">
        <f t="shared" si="24"/>
        <v>19.600000000000001</v>
      </c>
      <c r="C170">
        <f t="shared" si="14"/>
        <v>1.1454124394736909E-2</v>
      </c>
      <c r="D170">
        <f t="shared" si="15"/>
        <v>4.6991209263059393E-2</v>
      </c>
      <c r="E170">
        <f t="shared" si="16"/>
        <v>7.011764016436943E-2</v>
      </c>
      <c r="F170">
        <f t="shared" si="17"/>
        <v>8.4657845015341238E-2</v>
      </c>
      <c r="G170">
        <f t="shared" si="18"/>
        <v>9.4437011413059074E-2</v>
      </c>
      <c r="H170">
        <f t="shared" si="19"/>
        <v>1.7397226307776365E-2</v>
      </c>
      <c r="I170">
        <f t="shared" si="20"/>
        <v>4.2817076780466347E-2</v>
      </c>
      <c r="J170">
        <f t="shared" si="21"/>
        <v>5.5578265921405752E-2</v>
      </c>
      <c r="K170">
        <f t="shared" si="22"/>
        <v>6.2905173594218572E-2</v>
      </c>
      <c r="L170">
        <f t="shared" si="23"/>
        <v>6.7625581379722147E-2</v>
      </c>
    </row>
    <row r="171" spans="1:12">
      <c r="A171">
        <v>12.5</v>
      </c>
      <c r="B171">
        <f t="shared" si="24"/>
        <v>19.75</v>
      </c>
      <c r="C171">
        <f t="shared" si="14"/>
        <v>1.0676544746587314E-2</v>
      </c>
      <c r="D171">
        <f t="shared" si="15"/>
        <v>4.6208269435430799E-2</v>
      </c>
      <c r="E171">
        <f t="shared" si="16"/>
        <v>6.9975002254888147E-2</v>
      </c>
      <c r="F171">
        <f t="shared" si="17"/>
        <v>8.5070136857405179E-2</v>
      </c>
      <c r="G171">
        <f t="shared" si="18"/>
        <v>9.5276356291035522E-2</v>
      </c>
      <c r="H171">
        <f t="shared" si="19"/>
        <v>1.6794919594915646E-2</v>
      </c>
      <c r="I171">
        <f t="shared" si="20"/>
        <v>4.2647290119902009E-2</v>
      </c>
      <c r="J171">
        <f t="shared" si="21"/>
        <v>5.5849677908140584E-2</v>
      </c>
      <c r="K171">
        <f t="shared" si="22"/>
        <v>6.3476364580927175E-2</v>
      </c>
      <c r="L171">
        <f t="shared" si="23"/>
        <v>6.8405157999747501E-2</v>
      </c>
    </row>
    <row r="172" spans="1:12">
      <c r="A172">
        <v>12.6</v>
      </c>
      <c r="B172">
        <f t="shared" si="24"/>
        <v>19.899999999999999</v>
      </c>
      <c r="C172">
        <f t="shared" si="14"/>
        <v>9.925140720823504E-3</v>
      </c>
      <c r="D172">
        <f t="shared" si="15"/>
        <v>4.5382751721539487E-2</v>
      </c>
      <c r="E172">
        <f t="shared" si="16"/>
        <v>6.9773959451344167E-2</v>
      </c>
      <c r="F172">
        <f t="shared" si="17"/>
        <v>8.5427690756334024E-2</v>
      </c>
      <c r="G172">
        <f t="shared" si="18"/>
        <v>9.6069118575611859E-2</v>
      </c>
      <c r="H172">
        <f t="shared" si="19"/>
        <v>1.6189951271398353E-2</v>
      </c>
      <c r="I172">
        <f t="shared" si="20"/>
        <v>4.2447917348202531E-2</v>
      </c>
      <c r="J172">
        <f t="shared" si="21"/>
        <v>5.6093708062310059E-2</v>
      </c>
      <c r="K172">
        <f t="shared" si="22"/>
        <v>6.4025956662757358E-2</v>
      </c>
      <c r="L172">
        <f t="shared" si="23"/>
        <v>6.9168509819650989E-2</v>
      </c>
    </row>
    <row r="173" spans="1:12">
      <c r="A173">
        <v>12.7</v>
      </c>
      <c r="B173">
        <f t="shared" si="24"/>
        <v>20.049999999999997</v>
      </c>
      <c r="C173">
        <f t="shared" si="14"/>
        <v>9.2015772588940319E-3</v>
      </c>
      <c r="D173">
        <f t="shared" si="15"/>
        <v>4.4516797880005045E-2</v>
      </c>
      <c r="E173">
        <f t="shared" si="16"/>
        <v>6.9514496901957254E-2</v>
      </c>
      <c r="F173">
        <f t="shared" si="17"/>
        <v>8.5729409422731162E-2</v>
      </c>
      <c r="G173">
        <f t="shared" si="18"/>
        <v>9.6813733435786808E-2</v>
      </c>
      <c r="H173">
        <f t="shared" si="19"/>
        <v>1.5583904591068024E-2</v>
      </c>
      <c r="I173">
        <f t="shared" si="20"/>
        <v>4.2219189545489248E-2</v>
      </c>
      <c r="J173">
        <f t="shared" si="21"/>
        <v>5.630988400413605E-2</v>
      </c>
      <c r="K173">
        <f t="shared" si="22"/>
        <v>6.4553262308326004E-2</v>
      </c>
      <c r="L173">
        <f t="shared" si="23"/>
        <v>6.9914902709757074E-2</v>
      </c>
    </row>
    <row r="174" spans="1:12">
      <c r="A174">
        <v>12.8</v>
      </c>
      <c r="B174">
        <f t="shared" si="24"/>
        <v>20.200000000000003</v>
      </c>
      <c r="C174">
        <f t="shared" si="14"/>
        <v>8.507263047957318E-3</v>
      </c>
      <c r="D174">
        <f t="shared" si="15"/>
        <v>4.361268445865138E-2</v>
      </c>
      <c r="E174">
        <f t="shared" si="16"/>
        <v>6.9196742342935436E-2</v>
      </c>
      <c r="F174">
        <f t="shared" si="17"/>
        <v>8.5974287532805393E-2</v>
      </c>
      <c r="G174">
        <f t="shared" si="18"/>
        <v>9.7508687092609972E-2</v>
      </c>
      <c r="H174">
        <f t="shared" si="19"/>
        <v>1.4978333675818731E-2</v>
      </c>
      <c r="I174">
        <f t="shared" si="20"/>
        <v>4.1961398262891678E-2</v>
      </c>
      <c r="J174">
        <f t="shared" si="21"/>
        <v>5.6497768350122574E-2</v>
      </c>
      <c r="K174">
        <f t="shared" si="22"/>
        <v>6.5057610256469889E-2</v>
      </c>
      <c r="L174">
        <f t="shared" si="23"/>
        <v>7.0643608093190313E-2</v>
      </c>
    </row>
    <row r="175" spans="1:12">
      <c r="A175">
        <v>12.9</v>
      </c>
      <c r="B175">
        <f t="shared" si="24"/>
        <v>20.350000000000001</v>
      </c>
      <c r="C175">
        <f t="shared" ref="C175:C238" si="25">WEIBULL($A175,$L$3,$M$3,FALSE)*$K$3</f>
        <v>7.8433490347745733E-3</v>
      </c>
      <c r="D175">
        <f t="shared" ref="D175:D238" si="26">WEIBULL($A175,$L$4,$M$4,FALSE)*$K$4</f>
        <v>4.2672813143064293E-2</v>
      </c>
      <c r="E175">
        <f t="shared" ref="E175:E238" si="27">WEIBULL($A175,$L$5,$M$5,FALSE)*$K$5</f>
        <v>6.8820968118119982E-2</v>
      </c>
      <c r="F175">
        <f t="shared" ref="F175:F238" si="28">WEIBULL($A175,$L$6,$M$6,FALSE)*$K$6</f>
        <v>8.6161416375977351E-2</v>
      </c>
      <c r="G175">
        <f t="shared" ref="G175:G238" si="29">WEIBULL($A175,$L$7,$M$7,FALSE)*$K$7</f>
        <v>9.8152521414959851E-2</v>
      </c>
      <c r="H175">
        <f t="shared" ref="H175:H238" si="30">WEIBULL($A175,$L$8,$M$8,FALSE)*$K$8</f>
        <v>1.4374756092828353E-2</v>
      </c>
      <c r="I175">
        <f t="shared" ref="I175:I238" si="31">WEIBULL($A175,$L$9,$M$9,FALSE)*$K$9</f>
        <v>4.167489534424134E-2</v>
      </c>
      <c r="J175">
        <f t="shared" ref="J175:J238" si="32">WEIBULL($A175,$L$10,$M$10,FALSE)*$K$10</f>
        <v>5.6656960111328931E-2</v>
      </c>
      <c r="K175">
        <f t="shared" ref="K175:K238" si="33">WEIBULL($A175,$L$11,$M$11,FALSE)*$K$11</f>
        <v>6.5538346838022343E-2</v>
      </c>
      <c r="L175">
        <f t="shared" ref="L175:L238" si="34">WEIBULL($A175,$L$12,$M$12,FALSE)*$K$12</f>
        <v>7.13539039895347E-2</v>
      </c>
    </row>
    <row r="176" spans="1:12">
      <c r="A176">
        <v>13</v>
      </c>
      <c r="B176">
        <f t="shared" ref="B176:B239" si="35">A176*1.5+1</f>
        <v>20.5</v>
      </c>
      <c r="C176">
        <f t="shared" si="25"/>
        <v>7.2107298188152508E-3</v>
      </c>
      <c r="D176">
        <f t="shared" si="26"/>
        <v>4.1699700257362145E-2</v>
      </c>
      <c r="E176">
        <f t="shared" si="27"/>
        <v>6.8387592639332404E-2</v>
      </c>
      <c r="F176">
        <f t="shared" si="28"/>
        <v>8.6289988307299073E-2</v>
      </c>
      <c r="G176">
        <f t="shared" si="29"/>
        <v>9.8743838494603928E-2</v>
      </c>
      <c r="H176">
        <f t="shared" si="30"/>
        <v>1.3774645740366166E-2</v>
      </c>
      <c r="I176">
        <f t="shared" si="31"/>
        <v>4.1360092539847557E-2</v>
      </c>
      <c r="J176">
        <f t="shared" si="32"/>
        <v>5.6787096032050718E-2</v>
      </c>
      <c r="K176">
        <f t="shared" si="33"/>
        <v>6.5994837293552391E-2</v>
      </c>
      <c r="L176">
        <f t="shared" si="34"/>
        <v>7.2045076072320191E-2</v>
      </c>
    </row>
    <row r="177" spans="1:12">
      <c r="A177">
        <v>13.1</v>
      </c>
      <c r="B177">
        <f t="shared" si="35"/>
        <v>20.65</v>
      </c>
      <c r="C177">
        <f t="shared" si="25"/>
        <v>6.6100478276093014E-3</v>
      </c>
      <c r="D177">
        <f t="shared" si="26"/>
        <v>4.0695965476613111E-2</v>
      </c>
      <c r="E177">
        <f t="shared" si="27"/>
        <v>6.789718126327865E-2</v>
      </c>
      <c r="F177">
        <f t="shared" si="28"/>
        <v>8.6359300979637177E-2</v>
      </c>
      <c r="G177">
        <f t="shared" si="29"/>
        <v>9.9281305183747726E-2</v>
      </c>
      <c r="H177">
        <f t="shared" si="30"/>
        <v>1.3179426096893716E-2</v>
      </c>
      <c r="I177">
        <f t="shared" si="31"/>
        <v>4.1017460909789284E-2</v>
      </c>
      <c r="J177">
        <f t="shared" si="32"/>
        <v>5.6887851863393617E-2</v>
      </c>
      <c r="K177">
        <f t="shared" si="33"/>
        <v>6.6426467083813265E-2</v>
      </c>
      <c r="L177">
        <f t="shared" si="34"/>
        <v>7.2716418738592317E-2</v>
      </c>
    </row>
    <row r="178" spans="1:12">
      <c r="A178">
        <v>13.2</v>
      </c>
      <c r="B178">
        <f t="shared" si="35"/>
        <v>20.799999999999997</v>
      </c>
      <c r="C178">
        <f t="shared" si="25"/>
        <v>6.0417001343685602E-3</v>
      </c>
      <c r="D178">
        <f t="shared" si="26"/>
        <v>3.9664319818629126E-2</v>
      </c>
      <c r="E178">
        <f t="shared" si="27"/>
        <v>6.735044656362095E-2</v>
      </c>
      <c r="F178">
        <f t="shared" si="28"/>
        <v>8.6368761330671534E-2</v>
      </c>
      <c r="G178">
        <f t="shared" si="29"/>
        <v>9.9763657577743164E-2</v>
      </c>
      <c r="H178">
        <f t="shared" si="30"/>
        <v>1.2590463884836176E-2</v>
      </c>
      <c r="I178">
        <f t="shared" si="31"/>
        <v>4.0647530015139259E-2</v>
      </c>
      <c r="J178">
        <f t="shared" si="32"/>
        <v>5.6958943566290283E-2</v>
      </c>
      <c r="K178">
        <f t="shared" si="33"/>
        <v>6.6832643189559629E-2</v>
      </c>
      <c r="L178">
        <f t="shared" si="34"/>
        <v>7.3367236188731685E-2</v>
      </c>
    </row>
    <row r="179" spans="1:12">
      <c r="A179">
        <v>13.3</v>
      </c>
      <c r="B179">
        <f t="shared" si="35"/>
        <v>20.950000000000003</v>
      </c>
      <c r="C179">
        <f t="shared" si="25"/>
        <v>5.5058477381155369E-3</v>
      </c>
      <c r="D179">
        <f t="shared" si="26"/>
        <v>3.8607552990751387E-2</v>
      </c>
      <c r="E179">
        <f t="shared" si="27"/>
        <v>6.6748247979861036E-2</v>
      </c>
      <c r="F179">
        <f t="shared" si="28"/>
        <v>8.6317889300020156E-2</v>
      </c>
      <c r="G179">
        <f t="shared" si="29"/>
        <v>0.10018970542515492</v>
      </c>
      <c r="H179">
        <f t="shared" si="30"/>
        <v>1.2009063196476115E-2</v>
      </c>
      <c r="I179">
        <f t="shared" si="31"/>
        <v>4.0250886896562067E-2</v>
      </c>
      <c r="J179">
        <f t="shared" si="32"/>
        <v>5.7000128438605857E-2</v>
      </c>
      <c r="K179">
        <f t="shared" si="33"/>
        <v>6.7212795397324943E-2</v>
      </c>
      <c r="L179">
        <f t="shared" si="34"/>
        <v>7.3996843514609528E-2</v>
      </c>
    </row>
    <row r="180" spans="1:12">
      <c r="A180">
        <v>13.4</v>
      </c>
      <c r="B180">
        <f t="shared" si="35"/>
        <v>21.1</v>
      </c>
      <c r="C180">
        <f t="shared" si="25"/>
        <v>5.0024270908456785E-3</v>
      </c>
      <c r="D180">
        <f t="shared" si="26"/>
        <v>3.752852017458911E-2</v>
      </c>
      <c r="E180">
        <f t="shared" si="27"/>
        <v>6.6091590827974792E-2</v>
      </c>
      <c r="F180">
        <f t="shared" si="28"/>
        <v>8.6206321252217791E-2</v>
      </c>
      <c r="G180">
        <f t="shared" si="29"/>
        <v>0.1005583364469802</v>
      </c>
      <c r="H180">
        <f t="shared" si="30"/>
        <v>1.1436460124952398E-2</v>
      </c>
      <c r="I180">
        <f t="shared" si="31"/>
        <v>3.9828174840786018E-2</v>
      </c>
      <c r="J180">
        <f t="shared" si="32"/>
        <v>5.7011206161097429E-2</v>
      </c>
      <c r="K180">
        <f t="shared" si="33"/>
        <v>6.7566377567683564E-2</v>
      </c>
      <c r="L180">
        <f t="shared" si="34"/>
        <v>7.4604567794084795E-2</v>
      </c>
    </row>
    <row r="181" spans="1:12">
      <c r="A181">
        <v>13.5</v>
      </c>
      <c r="B181">
        <f t="shared" si="35"/>
        <v>21.25</v>
      </c>
      <c r="C181">
        <f t="shared" si="25"/>
        <v>4.5311636253566835E-3</v>
      </c>
      <c r="D181">
        <f t="shared" si="26"/>
        <v>3.6430128338387616E-2</v>
      </c>
      <c r="E181">
        <f t="shared" si="27"/>
        <v>6.5381624661267249E-2</v>
      </c>
      <c r="F181">
        <f t="shared" si="28"/>
        <v>8.6033813081850874E-2</v>
      </c>
      <c r="G181">
        <f t="shared" si="29"/>
        <v>0.10086852054648392</v>
      </c>
      <c r="H181">
        <f t="shared" si="30"/>
        <v>1.0873817938382227E-2</v>
      </c>
      <c r="I181">
        <f t="shared" si="31"/>
        <v>3.9380091936532302E-2</v>
      </c>
      <c r="J181">
        <f t="shared" si="32"/>
        <v>5.6992019757137836E-2</v>
      </c>
      <c r="K181">
        <f t="shared" si="33"/>
        <v>6.7892868882470009E-2</v>
      </c>
      <c r="L181">
        <f t="shared" si="34"/>
        <v>7.5189749189771768E-2</v>
      </c>
    </row>
    <row r="182" spans="1:12">
      <c r="A182">
        <v>13.6</v>
      </c>
      <c r="B182">
        <f t="shared" si="35"/>
        <v>21.4</v>
      </c>
      <c r="C182">
        <f t="shared" si="25"/>
        <v>4.0915870119325138E-3</v>
      </c>
      <c r="D182">
        <f t="shared" si="26"/>
        <v>3.5315322172678798E-2</v>
      </c>
      <c r="E182">
        <f t="shared" si="27"/>
        <v>6.4619640973678671E-2</v>
      </c>
      <c r="F182">
        <f t="shared" si="28"/>
        <v>8.580024297789636E-2</v>
      </c>
      <c r="G182">
        <f t="shared" si="29"/>
        <v>0.10111931389086024</v>
      </c>
      <c r="H182">
        <f t="shared" si="30"/>
        <v>1.0322222829728767E-2</v>
      </c>
      <c r="I182">
        <f t="shared" si="31"/>
        <v>3.8907389422589117E-2</v>
      </c>
      <c r="J182">
        <f t="shared" si="32"/>
        <v>5.6942456461286643E-2</v>
      </c>
      <c r="K182">
        <f t="shared" si="33"/>
        <v>6.8191775067381472E-2</v>
      </c>
      <c r="L182">
        <f t="shared" si="34"/>
        <v>7.5751742049931292E-2</v>
      </c>
    </row>
    <row r="183" spans="1:12">
      <c r="A183">
        <v>13.7</v>
      </c>
      <c r="B183">
        <f t="shared" si="35"/>
        <v>21.549999999999997</v>
      </c>
      <c r="C183">
        <f t="shared" si="25"/>
        <v>3.6830478525511296E-3</v>
      </c>
      <c r="D183">
        <f t="shared" si="26"/>
        <v>3.418706975000646E-2</v>
      </c>
      <c r="E183">
        <f t="shared" si="27"/>
        <v>6.3807070241732655E-2</v>
      </c>
      <c r="F183">
        <f t="shared" si="28"/>
        <v>8.5505613825224897E-2</v>
      </c>
      <c r="G183">
        <f t="shared" si="29"/>
        <v>0.10130986284576053</v>
      </c>
      <c r="H183">
        <f t="shared" si="30"/>
        <v>9.7826802692700301E-3</v>
      </c>
      <c r="I183">
        <f t="shared" si="31"/>
        <v>3.8410869831837918E-2</v>
      </c>
      <c r="J183">
        <f t="shared" si="32"/>
        <v>5.6862448491990111E-2</v>
      </c>
      <c r="K183">
        <f t="shared" si="33"/>
        <v>6.8462629586358251E-2</v>
      </c>
      <c r="L183">
        <f t="shared" si="34"/>
        <v>7.6289916009271361E-2</v>
      </c>
    </row>
    <row r="184" spans="1:12">
      <c r="A184">
        <v>13.8</v>
      </c>
      <c r="B184">
        <f t="shared" si="35"/>
        <v>21.700000000000003</v>
      </c>
      <c r="C184">
        <f t="shared" si="25"/>
        <v>3.3047355080238084E-3</v>
      </c>
      <c r="D184">
        <f t="shared" si="26"/>
        <v>3.3048348013738287E-2</v>
      </c>
      <c r="E184">
        <f t="shared" si="27"/>
        <v>6.2945478305452801E-2</v>
      </c>
      <c r="F184">
        <f t="shared" si="28"/>
        <v>8.5150055222313087E-2</v>
      </c>
      <c r="G184">
        <f t="shared" si="29"/>
        <v>0.10143940774365487</v>
      </c>
      <c r="H184">
        <f t="shared" si="30"/>
        <v>9.2561119804648335E-3</v>
      </c>
      <c r="I184">
        <f t="shared" si="31"/>
        <v>3.7891384936162884E-2</v>
      </c>
      <c r="J184">
        <f t="shared" si="32"/>
        <v>5.6751973723917028E-2</v>
      </c>
      <c r="K184">
        <f t="shared" si="33"/>
        <v>6.8704994804113989E-2</v>
      </c>
      <c r="L184">
        <f t="shared" si="34"/>
        <v>7.6803657087374771E-2</v>
      </c>
    </row>
    <row r="185" spans="1:12">
      <c r="A185">
        <v>13.9</v>
      </c>
      <c r="B185">
        <f t="shared" si="35"/>
        <v>21.85</v>
      </c>
      <c r="C185">
        <f t="shared" si="25"/>
        <v>2.9556967466350965E-3</v>
      </c>
      <c r="D185">
        <f t="shared" si="26"/>
        <v>3.1902128204191485E-2</v>
      </c>
      <c r="E185">
        <f t="shared" si="27"/>
        <v>6.203656209285735E-2</v>
      </c>
      <c r="F185">
        <f t="shared" si="28"/>
        <v>8.4733825095464732E-2</v>
      </c>
      <c r="G185">
        <f t="shared" si="29"/>
        <v>0.1015072864670012</v>
      </c>
      <c r="H185">
        <f t="shared" si="30"/>
        <v>8.7433535537313669E-3</v>
      </c>
      <c r="I185">
        <f t="shared" si="31"/>
        <v>3.7349833498296812E-2</v>
      </c>
      <c r="J185">
        <f t="shared" si="32"/>
        <v>5.6611056255688144E-2</v>
      </c>
      <c r="K185">
        <f t="shared" si="33"/>
        <v>6.8918463113175885E-2</v>
      </c>
      <c r="L185">
        <f t="shared" si="34"/>
        <v>7.7292368782409249E-2</v>
      </c>
    </row>
    <row r="186" spans="1:12">
      <c r="A186">
        <v>14</v>
      </c>
      <c r="B186">
        <f t="shared" si="35"/>
        <v>22</v>
      </c>
      <c r="C186">
        <f t="shared" si="25"/>
        <v>2.6348549024312589E-3</v>
      </c>
      <c r="D186">
        <f t="shared" si="26"/>
        <v>3.0751361332444018E-2</v>
      </c>
      <c r="E186">
        <f t="shared" si="27"/>
        <v>6.1082144697043782E-2</v>
      </c>
      <c r="F186">
        <f t="shared" si="28"/>
        <v>8.4257310891268519E-2</v>
      </c>
      <c r="G186">
        <f t="shared" si="29"/>
        <v>0.10151293782732068</v>
      </c>
      <c r="H186">
        <f t="shared" si="30"/>
        <v>8.245152706237267E-3</v>
      </c>
      <c r="I186">
        <f t="shared" si="31"/>
        <v>3.6787158837772865E-2</v>
      </c>
      <c r="J186">
        <f t="shared" si="32"/>
        <v>5.6439766869035943E-2</v>
      </c>
      <c r="K186">
        <f t="shared" si="33"/>
        <v>6.9102658021800267E-2</v>
      </c>
      <c r="L186">
        <f t="shared" si="34"/>
        <v>7.7755473157721203E-2</v>
      </c>
    </row>
    <row r="187" spans="1:12">
      <c r="A187">
        <v>14.1</v>
      </c>
      <c r="B187">
        <f t="shared" si="35"/>
        <v>22.15</v>
      </c>
      <c r="C187">
        <f t="shared" si="25"/>
        <v>2.3410292371352139E-3</v>
      </c>
      <c r="D187">
        <f t="shared" si="26"/>
        <v>2.9598963813217513E-2</v>
      </c>
      <c r="E187">
        <f t="shared" si="27"/>
        <v>6.008416981935822E-2</v>
      </c>
      <c r="F187">
        <f t="shared" si="28"/>
        <v>8.3721030330612803E-2</v>
      </c>
      <c r="G187">
        <f t="shared" si="29"/>
        <v>0.10145590472148543</v>
      </c>
      <c r="H187">
        <f t="shared" si="30"/>
        <v>7.76216818933099E-3</v>
      </c>
      <c r="I187">
        <f t="shared" si="31"/>
        <v>3.6204346219246716E-2</v>
      </c>
      <c r="J187">
        <f t="shared" si="32"/>
        <v>5.6238223375732671E-2</v>
      </c>
      <c r="K187">
        <f t="shared" si="33"/>
        <v>6.9257235199138886E-2</v>
      </c>
      <c r="L187">
        <f t="shared" si="34"/>
        <v>7.819241191885945E-2</v>
      </c>
    </row>
    <row r="188" spans="1:12">
      <c r="A188">
        <v>14.2</v>
      </c>
      <c r="B188">
        <f t="shared" si="35"/>
        <v>22.299999999999997</v>
      </c>
      <c r="C188">
        <f t="shared" si="25"/>
        <v>2.0729542114165992E-3</v>
      </c>
      <c r="D188">
        <f t="shared" si="26"/>
        <v>2.8447803368068902E-2</v>
      </c>
      <c r="E188">
        <f t="shared" si="27"/>
        <v>5.9044695596671359E-2</v>
      </c>
      <c r="F188">
        <f t="shared" si="28"/>
        <v>8.3125631709339953E-2</v>
      </c>
      <c r="G188">
        <f t="shared" si="29"/>
        <v>0.10133583704685577</v>
      </c>
      <c r="H188">
        <f t="shared" si="30"/>
        <v>7.2949693388047665E-3</v>
      </c>
      <c r="I188">
        <f t="shared" si="31"/>
        <v>3.5602420072526918E-2</v>
      </c>
      <c r="J188">
        <f t="shared" si="32"/>
        <v>5.6006590848954395E-2</v>
      </c>
      <c r="K188">
        <f t="shared" si="33"/>
        <v>6.9381883474062336E-2</v>
      </c>
      <c r="L188">
        <f t="shared" si="34"/>
        <v>7.8602647478530269E-2</v>
      </c>
    </row>
    <row r="189" spans="1:12">
      <c r="A189">
        <v>14.3</v>
      </c>
      <c r="B189">
        <f t="shared" si="35"/>
        <v>22.450000000000003</v>
      </c>
      <c r="C189">
        <f t="shared" si="25"/>
        <v>1.8292983884433602E-3</v>
      </c>
      <c r="D189">
        <f t="shared" si="26"/>
        <v>2.7300685308770074E-2</v>
      </c>
      <c r="E189">
        <f t="shared" si="27"/>
        <v>5.7965887835326114E-2</v>
      </c>
      <c r="F189">
        <f t="shared" si="28"/>
        <v>8.247189373254199E-2</v>
      </c>
      <c r="G189">
        <f t="shared" si="29"/>
        <v>0.10115249435733491</v>
      </c>
      <c r="H189">
        <f t="shared" si="30"/>
        <v>6.8440362568597023E-3</v>
      </c>
      <c r="I189">
        <f t="shared" si="31"/>
        <v>3.4982441054688743E-2</v>
      </c>
      <c r="J189">
        <f t="shared" si="32"/>
        <v>5.5745081736099107E-2</v>
      </c>
      <c r="K189">
        <f t="shared" si="33"/>
        <v>6.9476325784087231E-2</v>
      </c>
      <c r="L189">
        <f t="shared" si="34"/>
        <v>7.8985664006945996E-2</v>
      </c>
    </row>
    <row r="190" spans="1:12">
      <c r="A190">
        <v>14.4</v>
      </c>
      <c r="B190">
        <f t="shared" si="35"/>
        <v>22.6</v>
      </c>
      <c r="C190">
        <f t="shared" si="25"/>
        <v>1.6086827146807416E-3</v>
      </c>
      <c r="D190">
        <f t="shared" si="26"/>
        <v>2.6160339308198617E-2</v>
      </c>
      <c r="E190">
        <f t="shared" si="27"/>
        <v>5.6850012678820491E-2</v>
      </c>
      <c r="F190">
        <f t="shared" si="28"/>
        <v>8.1760724871569865E-2</v>
      </c>
      <c r="G190">
        <f t="shared" si="29"/>
        <v>0.10090574824295201</v>
      </c>
      <c r="H190">
        <f t="shared" si="30"/>
        <v>6.4097606085216363E-3</v>
      </c>
      <c r="I190">
        <f t="shared" si="31"/>
        <v>3.4345502965645341E-2</v>
      </c>
      <c r="J190">
        <f t="shared" si="32"/>
        <v>5.5453955850454054E-2</v>
      </c>
      <c r="K190">
        <f t="shared" si="33"/>
        <v>6.9540320070907199E-2</v>
      </c>
      <c r="L190">
        <f t="shared" si="34"/>
        <v>7.9340968464992501E-2</v>
      </c>
    </row>
    <row r="191" spans="1:12">
      <c r="A191">
        <v>14.5</v>
      </c>
      <c r="B191">
        <f t="shared" si="35"/>
        <v>22.75</v>
      </c>
      <c r="C191">
        <f t="shared" si="25"/>
        <v>1.4096979490685485E-3</v>
      </c>
      <c r="D191">
        <f t="shared" si="26"/>
        <v>2.5029406762291925E-2</v>
      </c>
      <c r="E191">
        <f t="shared" si="27"/>
        <v>5.5699428740725705E-2</v>
      </c>
      <c r="F191">
        <f t="shared" si="28"/>
        <v>8.0993162235046809E-2</v>
      </c>
      <c r="G191">
        <f t="shared" si="29"/>
        <v>0.10059558441624553</v>
      </c>
      <c r="H191">
        <f t="shared" si="30"/>
        <v>5.9924470094165063E-3</v>
      </c>
      <c r="I191">
        <f t="shared" si="31"/>
        <v>3.3692729529494585E-2</v>
      </c>
      <c r="J191">
        <f t="shared" si="32"/>
        <v>5.5133520239501792E-2</v>
      </c>
      <c r="K191">
        <f t="shared" si="33"/>
        <v>6.9573660119097699E-2</v>
      </c>
      <c r="L191">
        <f t="shared" si="34"/>
        <v>7.9668091617615816E-2</v>
      </c>
    </row>
    <row r="192" spans="1:12">
      <c r="A192">
        <v>14.6</v>
      </c>
      <c r="B192">
        <f t="shared" si="35"/>
        <v>22.9</v>
      </c>
      <c r="C192">
        <f t="shared" si="25"/>
        <v>1.2309210412002728E-3</v>
      </c>
      <c r="D192">
        <f t="shared" si="26"/>
        <v>2.3910428841673038E-2</v>
      </c>
      <c r="E192">
        <f t="shared" si="27"/>
        <v>5.4516578738653232E-2</v>
      </c>
      <c r="F192">
        <f t="shared" si="28"/>
        <v>8.0170369947528006E-2</v>
      </c>
      <c r="G192">
        <f t="shared" si="29"/>
        <v>0.10022210448949255</v>
      </c>
      <c r="H192">
        <f t="shared" si="30"/>
        <v>5.5923149763314984E-3</v>
      </c>
      <c r="I192">
        <f t="shared" si="31"/>
        <v>3.3025271054853395E-2</v>
      </c>
      <c r="J192">
        <f t="shared" si="32"/>
        <v>5.4784128928075972E-2</v>
      </c>
      <c r="K192">
        <f t="shared" si="33"/>
        <v>6.9576176334646883E-2</v>
      </c>
      <c r="L192">
        <f t="shared" si="34"/>
        <v>7.9966589024804968E-2</v>
      </c>
    </row>
    <row r="193" spans="1:12">
      <c r="A193">
        <v>14.7</v>
      </c>
      <c r="B193">
        <f t="shared" si="35"/>
        <v>23.049999999999997</v>
      </c>
      <c r="C193">
        <f t="shared" si="25"/>
        <v>1.0709302910871105E-3</v>
      </c>
      <c r="D193">
        <f t="shared" si="26"/>
        <v>2.2805835325460242E-2</v>
      </c>
      <c r="E193">
        <f t="shared" si="27"/>
        <v>5.3303980669239033E-2</v>
      </c>
      <c r="F193">
        <f t="shared" si="28"/>
        <v>7.9293637031922687E-2</v>
      </c>
      <c r="G193">
        <f t="shared" si="29"/>
        <v>9.9785527427715043E-2</v>
      </c>
      <c r="H193">
        <f t="shared" si="30"/>
        <v>5.2095014069310037E-3</v>
      </c>
      <c r="I193">
        <f t="shared" si="31"/>
        <v>3.2344300988212657E-2</v>
      </c>
      <c r="J193">
        <f t="shared" si="32"/>
        <v>5.4406182535010346E-2</v>
      </c>
      <c r="K193">
        <f t="shared" si="33"/>
        <v>6.9547736460062584E-2</v>
      </c>
      <c r="L193">
        <f t="shared" si="34"/>
        <v>8.0236042007537936E-2</v>
      </c>
    </row>
    <row r="194" spans="1:12">
      <c r="A194">
        <v>14.8</v>
      </c>
      <c r="B194">
        <f t="shared" si="35"/>
        <v>23.200000000000003</v>
      </c>
      <c r="C194">
        <f t="shared" si="25"/>
        <v>9.2831915662787813E-4</v>
      </c>
      <c r="D194">
        <f t="shared" si="26"/>
        <v>2.1717934302600411E-2</v>
      </c>
      <c r="E194">
        <f t="shared" si="27"/>
        <v>5.2064218568066672E-2</v>
      </c>
      <c r="F194">
        <f t="shared" si="28"/>
        <v>7.8364374794377148E-2</v>
      </c>
      <c r="G194">
        <f t="shared" si="29"/>
        <v>9.9286190663400303E-2</v>
      </c>
      <c r="H194">
        <f t="shared" si="30"/>
        <v>4.8440635504328391E-3</v>
      </c>
      <c r="I194">
        <f t="shared" si="31"/>
        <v>3.1651012375099076E-2</v>
      </c>
      <c r="J194">
        <f t="shared" si="32"/>
        <v>5.4000127762383353E-2</v>
      </c>
      <c r="K194">
        <f t="shared" si="33"/>
        <v>6.9488246222916369E-2</v>
      </c>
      <c r="L194">
        <f t="shared" si="34"/>
        <v>8.0476058586048116E-2</v>
      </c>
    </row>
    <row r="195" spans="1:12">
      <c r="A195">
        <v>14.9</v>
      </c>
      <c r="B195">
        <f t="shared" si="35"/>
        <v>23.35</v>
      </c>
      <c r="C195">
        <f t="shared" si="25"/>
        <v>8.0170860912906451E-4</v>
      </c>
      <c r="D195">
        <f t="shared" si="26"/>
        <v>2.0648902817874907E-2</v>
      </c>
      <c r="E195">
        <f t="shared" si="27"/>
        <v>5.0799932902155745E-2</v>
      </c>
      <c r="F195">
        <f t="shared" si="28"/>
        <v>7.7384113713000413E-2</v>
      </c>
      <c r="G195">
        <f t="shared" si="29"/>
        <v>9.8724550859985355E-2</v>
      </c>
      <c r="H195">
        <f t="shared" si="30"/>
        <v>4.4959824270302678E-3</v>
      </c>
      <c r="I195">
        <f t="shared" si="31"/>
        <v>3.0946614244502318E-2</v>
      </c>
      <c r="J195">
        <f t="shared" si="32"/>
        <v>5.3566456756926964E-2</v>
      </c>
      <c r="K195">
        <f t="shared" si="33"/>
        <v>6.9397649914810899E-2</v>
      </c>
      <c r="L195">
        <f t="shared" si="34"/>
        <v>8.0686274387771734E-2</v>
      </c>
    </row>
    <row r="196" spans="1:12">
      <c r="A196">
        <v>15</v>
      </c>
      <c r="B196">
        <f t="shared" si="35"/>
        <v>23.5</v>
      </c>
      <c r="C196">
        <f t="shared" si="25"/>
        <v>6.8975797125963743E-4</v>
      </c>
      <c r="D196">
        <f t="shared" si="26"/>
        <v>1.9600778530619808E-2</v>
      </c>
      <c r="E196">
        <f t="shared" si="27"/>
        <v>4.9513810646062015E-2</v>
      </c>
      <c r="F196">
        <f t="shared" si="28"/>
        <v>7.635449983457071E-2</v>
      </c>
      <c r="G196">
        <f t="shared" si="29"/>
        <v>9.8101184312384584E-2</v>
      </c>
      <c r="H196">
        <f t="shared" si="30"/>
        <v>4.1651666504208462E-3</v>
      </c>
      <c r="I196">
        <f t="shared" si="31"/>
        <v>3.0232327932610582E-2</v>
      </c>
      <c r="J196">
        <f t="shared" si="32"/>
        <v>5.3105706343654864E-2</v>
      </c>
      <c r="K196">
        <f t="shared" si="33"/>
        <v>6.9275930897900115E-2</v>
      </c>
      <c r="L196">
        <f t="shared" si="34"/>
        <v>8.0866353522347237E-2</v>
      </c>
    </row>
    <row r="197" spans="1:12">
      <c r="A197">
        <v>15.1</v>
      </c>
      <c r="B197">
        <f t="shared" si="35"/>
        <v>23.65</v>
      </c>
      <c r="C197">
        <f t="shared" si="25"/>
        <v>5.911742048655505E-4</v>
      </c>
      <c r="D197">
        <f t="shared" si="26"/>
        <v>1.8575452444278655E-2</v>
      </c>
      <c r="E197">
        <f t="shared" si="27"/>
        <v>4.8208575095725091E-2</v>
      </c>
      <c r="F197">
        <f t="shared" si="28"/>
        <v>7.5277290686181539E-2</v>
      </c>
      <c r="G197">
        <f t="shared" si="29"/>
        <v>9.7416786974174233E-2</v>
      </c>
      <c r="H197">
        <f t="shared" si="30"/>
        <v>3.8514566050072739E-3</v>
      </c>
      <c r="I197">
        <f t="shared" si="31"/>
        <v>2.9509383362392325E-2</v>
      </c>
      <c r="J197">
        <f t="shared" si="32"/>
        <v>5.2618457132260051E-2</v>
      </c>
      <c r="K197">
        <f t="shared" si="33"/>
        <v>6.9123112036242204E-2</v>
      </c>
      <c r="L197">
        <f t="shared" si="34"/>
        <v>8.1015989421055021E-2</v>
      </c>
    </row>
    <row r="198" spans="1:12">
      <c r="A198">
        <v>15.2</v>
      </c>
      <c r="B198">
        <f t="shared" si="35"/>
        <v>23.799999999999997</v>
      </c>
      <c r="C198">
        <f t="shared" si="25"/>
        <v>5.0471964736371986E-4</v>
      </c>
      <c r="D198">
        <f t="shared" si="26"/>
        <v>1.7574662754286596E-2</v>
      </c>
      <c r="E198">
        <f t="shared" si="27"/>
        <v>4.68869754769198E-2</v>
      </c>
      <c r="F198">
        <f t="shared" si="28"/>
        <v>7.4154350711652314E-2</v>
      </c>
      <c r="G198">
        <f t="shared" si="29"/>
        <v>9.6672174102484465E-2</v>
      </c>
      <c r="H198">
        <f t="shared" si="30"/>
        <v>3.5546289271967627E-3</v>
      </c>
      <c r="I198">
        <f t="shared" si="31"/>
        <v>2.8779015295957007E-2</v>
      </c>
      <c r="J198">
        <f t="shared" si="32"/>
        <v>5.2105332497335954E-2</v>
      </c>
      <c r="K198">
        <f t="shared" si="33"/>
        <v>6.893925604943775E-2</v>
      </c>
      <c r="L198">
        <f t="shared" si="34"/>
        <v>8.1134905638111585E-2</v>
      </c>
    </row>
    <row r="199" spans="1:12">
      <c r="A199">
        <v>15.3</v>
      </c>
      <c r="B199">
        <f t="shared" si="35"/>
        <v>23.950000000000003</v>
      </c>
      <c r="C199">
        <f t="shared" si="25"/>
        <v>4.2921822433314162E-4</v>
      </c>
      <c r="D199">
        <f t="shared" si="26"/>
        <v>1.6599989850603632E-2</v>
      </c>
      <c r="E199">
        <f t="shared" si="27"/>
        <v>4.5551776407492715E-2</v>
      </c>
      <c r="F199">
        <f t="shared" si="28"/>
        <v>7.298764624541397E-2</v>
      </c>
      <c r="G199">
        <f t="shared" si="29"/>
        <v>9.5868279513191546E-2</v>
      </c>
      <c r="H199">
        <f t="shared" si="30"/>
        <v>3.2744012387601641E-3</v>
      </c>
      <c r="I199">
        <f t="shared" si="31"/>
        <v>2.8042459576920687E-2</v>
      </c>
      <c r="J199">
        <f t="shared" si="32"/>
        <v>5.1566997433989133E-2</v>
      </c>
      <c r="K199">
        <f t="shared" si="33"/>
        <v>6.8724465786185976E-2</v>
      </c>
      <c r="L199">
        <f t="shared" si="34"/>
        <v>8.122285661126849E-2</v>
      </c>
    </row>
    <row r="200" spans="1:12">
      <c r="A200">
        <v>15.4</v>
      </c>
      <c r="B200">
        <f t="shared" si="35"/>
        <v>24.1</v>
      </c>
      <c r="C200">
        <f t="shared" si="25"/>
        <v>3.6356019187755792E-4</v>
      </c>
      <c r="D200">
        <f t="shared" si="26"/>
        <v>1.5652852499610053E-2</v>
      </c>
      <c r="E200">
        <f t="shared" si="27"/>
        <v>4.4205747274440002E-2</v>
      </c>
      <c r="F200">
        <f t="shared" si="28"/>
        <v>7.1779240039469824E-2</v>
      </c>
      <c r="G200">
        <f t="shared" si="29"/>
        <v>9.5006154440628696E-2</v>
      </c>
      <c r="H200">
        <f t="shared" si="30"/>
        <v>3.0104370794238632E-3</v>
      </c>
      <c r="I200">
        <f t="shared" si="31"/>
        <v>2.7300949380188927E-2</v>
      </c>
      <c r="J200">
        <f t="shared" si="32"/>
        <v>5.1004157290926014E-2</v>
      </c>
      <c r="K200">
        <f t="shared" si="33"/>
        <v>6.8478884415587873E-2</v>
      </c>
      <c r="L200">
        <f t="shared" si="34"/>
        <v>8.1279628379208865E-2</v>
      </c>
    </row>
    <row r="201" spans="1:12">
      <c r="A201">
        <v>15.5</v>
      </c>
      <c r="B201">
        <f t="shared" si="35"/>
        <v>24.25</v>
      </c>
      <c r="C201">
        <f t="shared" si="25"/>
        <v>3.0670548492451233E-4</v>
      </c>
      <c r="D201">
        <f t="shared" si="26"/>
        <v>1.4734505218206108E-2</v>
      </c>
      <c r="E201">
        <f t="shared" si="27"/>
        <v>4.2851651588310606E-2</v>
      </c>
      <c r="F201">
        <f t="shared" si="28"/>
        <v>7.0531285361904228E-2</v>
      </c>
      <c r="G201">
        <f t="shared" si="29"/>
        <v>9.4086965997756067E-2</v>
      </c>
      <c r="H201">
        <f t="shared" si="30"/>
        <v>2.7623509857528121E-3</v>
      </c>
      <c r="I201">
        <f t="shared" si="31"/>
        <v>2.6555711486648238E-2</v>
      </c>
      <c r="J201">
        <f t="shared" si="32"/>
        <v>5.0417556383616259E-2</v>
      </c>
      <c r="K201">
        <f t="shared" si="33"/>
        <v>6.8202695534235233E-2</v>
      </c>
      <c r="L201">
        <f t="shared" si="34"/>
        <v>8.1305039253290523E-2</v>
      </c>
    </row>
    <row r="202" spans="1:12">
      <c r="A202">
        <v>15.6</v>
      </c>
      <c r="B202">
        <f t="shared" si="35"/>
        <v>24.4</v>
      </c>
      <c r="C202">
        <f t="shared" si="25"/>
        <v>2.576857665501201E-4</v>
      </c>
      <c r="D202">
        <f t="shared" si="26"/>
        <v>1.3846036840968794E-2</v>
      </c>
      <c r="E202">
        <f t="shared" si="27"/>
        <v>4.1492236378338807E-2</v>
      </c>
      <c r="F202">
        <f t="shared" si="28"/>
        <v>6.9246019688239013E-2</v>
      </c>
      <c r="G202">
        <f t="shared" si="29"/>
        <v>9.3111995234526609E-2</v>
      </c>
      <c r="H202">
        <f t="shared" si="30"/>
        <v>2.5297136639240488E-3</v>
      </c>
      <c r="I202">
        <f t="shared" si="31"/>
        <v>2.5807962600219989E-2</v>
      </c>
      <c r="J202">
        <f t="shared" si="32"/>
        <v>4.9807976490654403E-2</v>
      </c>
      <c r="K202">
        <f t="shared" si="33"/>
        <v>6.7896123187346044E-2</v>
      </c>
      <c r="L202">
        <f t="shared" si="34"/>
        <v>8.1298940441240614E-2</v>
      </c>
    </row>
    <row r="203" spans="1:12">
      <c r="A203">
        <v>15.7</v>
      </c>
      <c r="B203">
        <f t="shared" si="35"/>
        <v>24.549999999999997</v>
      </c>
      <c r="C203">
        <f t="shared" si="25"/>
        <v>2.1560528850369135E-4</v>
      </c>
      <c r="D203">
        <f t="shared" si="26"/>
        <v>1.2988370269276631E-2</v>
      </c>
      <c r="E203">
        <f t="shared" si="27"/>
        <v>4.0130221692128813E-2</v>
      </c>
      <c r="F203">
        <f t="shared" si="28"/>
        <v>6.7925758009702394E-2</v>
      </c>
      <c r="G203">
        <f t="shared" si="29"/>
        <v>9.2082634794046464E-2</v>
      </c>
      <c r="H203">
        <f t="shared" si="30"/>
        <v>2.3120572051612007E-3</v>
      </c>
      <c r="I203">
        <f t="shared" si="31"/>
        <v>2.5058905724584069E-2</v>
      </c>
      <c r="J203">
        <f t="shared" si="32"/>
        <v>4.9176235236951811E-2</v>
      </c>
      <c r="K203">
        <f t="shared" si="33"/>
        <v>6.7559431802438577E-2</v>
      </c>
      <c r="L203">
        <f t="shared" si="34"/>
        <v>8.1261216620484952E-2</v>
      </c>
    </row>
    <row r="204" spans="1:12">
      <c r="A204">
        <v>15.8</v>
      </c>
      <c r="B204">
        <f t="shared" si="35"/>
        <v>24.700000000000003</v>
      </c>
      <c r="C204">
        <f t="shared" si="25"/>
        <v>1.7964068430177693E-4</v>
      </c>
      <c r="D204">
        <f t="shared" si="26"/>
        <v>1.2162263379578113E-2</v>
      </c>
      <c r="E204">
        <f t="shared" si="27"/>
        <v>3.8768290263604205E-2</v>
      </c>
      <c r="F204">
        <f t="shared" si="28"/>
        <v>6.6572885785150832E-2</v>
      </c>
      <c r="G204">
        <f t="shared" si="29"/>
        <v>9.100038616806333E-2</v>
      </c>
      <c r="H204">
        <f t="shared" si="30"/>
        <v>2.1088802943663503E-3</v>
      </c>
      <c r="I204">
        <f t="shared" si="31"/>
        <v>2.4309726616616751E-2</v>
      </c>
      <c r="J204">
        <f t="shared" si="32"/>
        <v>4.8523184367904044E-2</v>
      </c>
      <c r="K204">
        <f t="shared" si="33"/>
        <v>6.7192926034284284E-2</v>
      </c>
      <c r="L204">
        <f t="shared" si="34"/>
        <v>8.1191786458868265E-2</v>
      </c>
    </row>
    <row r="205" spans="1:12">
      <c r="A205">
        <v>15.9</v>
      </c>
      <c r="B205">
        <f t="shared" si="35"/>
        <v>24.85</v>
      </c>
      <c r="C205">
        <f t="shared" si="25"/>
        <v>1.4903982363319215E-4</v>
      </c>
      <c r="D205">
        <f t="shared" si="26"/>
        <v>1.1368311056606075E-2</v>
      </c>
      <c r="E205">
        <f t="shared" si="27"/>
        <v>3.7409077412282825E-2</v>
      </c>
      <c r="F205">
        <f t="shared" si="28"/>
        <v>6.5189851565949697E-2</v>
      </c>
      <c r="G205">
        <f t="shared" si="29"/>
        <v>8.986685655528695E-2</v>
      </c>
      <c r="H205">
        <f t="shared" si="30"/>
        <v>1.9196533648009964E-3</v>
      </c>
      <c r="I205">
        <f t="shared" si="31"/>
        <v>2.3561590333211035E-2</v>
      </c>
      <c r="J205">
        <f t="shared" si="32"/>
        <v>4.7849707919175526E-2</v>
      </c>
      <c r="K205">
        <f t="shared" si="33"/>
        <v>6.6796950520134041E-2</v>
      </c>
      <c r="L205">
        <f t="shared" si="34"/>
        <v>8.1090603080617399E-2</v>
      </c>
    </row>
    <row r="206" spans="1:12">
      <c r="A206">
        <v>16</v>
      </c>
      <c r="B206">
        <f t="shared" si="35"/>
        <v>25</v>
      </c>
      <c r="C206">
        <f t="shared" si="25"/>
        <v>1.2311986053615398E-4</v>
      </c>
      <c r="D206">
        <f t="shared" si="26"/>
        <v>1.0606948306484619E-2</v>
      </c>
      <c r="E206">
        <f t="shared" si="27"/>
        <v>3.6055161235748263E-2</v>
      </c>
      <c r="F206">
        <f t="shared" si="28"/>
        <v>6.3779159325549659E-2</v>
      </c>
      <c r="G206">
        <f t="shared" si="29"/>
        <v>8.8683755328065911E-2</v>
      </c>
      <c r="H206">
        <f t="shared" si="30"/>
        <v>1.7438236544814222E-3</v>
      </c>
      <c r="I206">
        <f t="shared" si="31"/>
        <v>2.2815637887659643E-2</v>
      </c>
      <c r="J206">
        <f t="shared" si="32"/>
        <v>4.7156720287229045E-2</v>
      </c>
      <c r="K206">
        <f t="shared" si="33"/>
        <v>6.6371889544476245E-2</v>
      </c>
      <c r="L206">
        <f t="shared" si="34"/>
        <v>8.0957654475490817E-2</v>
      </c>
    </row>
    <row r="207" spans="1:12">
      <c r="A207">
        <v>16.100000000000001</v>
      </c>
      <c r="B207">
        <f t="shared" si="35"/>
        <v>25.150000000000002</v>
      </c>
      <c r="C207">
        <f t="shared" si="25"/>
        <v>1.0126460813827934E-4</v>
      </c>
      <c r="D207">
        <f t="shared" si="26"/>
        <v>9.8784543944841676E-3</v>
      </c>
      <c r="E207">
        <f t="shared" si="27"/>
        <v>3.4709053155456339E-2</v>
      </c>
      <c r="F207">
        <f t="shared" si="28"/>
        <v>6.2343360527766657E-2</v>
      </c>
      <c r="G207">
        <f t="shared" si="29"/>
        <v>8.7452890114990398E-2</v>
      </c>
      <c r="H207">
        <f t="shared" si="30"/>
        <v>1.5808201232068676E-3</v>
      </c>
      <c r="I207">
        <f t="shared" si="31"/>
        <v>2.2072983031183709E-2</v>
      </c>
      <c r="J207">
        <f t="shared" si="32"/>
        <v>4.6445164206203954E-2</v>
      </c>
      <c r="K207">
        <f t="shared" si="33"/>
        <v>6.5918166612864482E-2</v>
      </c>
      <c r="L207">
        <f t="shared" si="34"/>
        <v>8.0792963849173116E-2</v>
      </c>
    </row>
    <row r="208" spans="1:12">
      <c r="A208">
        <v>16.2</v>
      </c>
      <c r="B208">
        <f t="shared" si="35"/>
        <v>25.299999999999997</v>
      </c>
      <c r="C208">
        <f t="shared" si="25"/>
        <v>8.2921370026579812E-5</v>
      </c>
      <c r="D208">
        <f t="shared" si="26"/>
        <v>9.1829579427834384E-3</v>
      </c>
      <c r="E208">
        <f t="shared" si="27"/>
        <v>3.3373188873744006E-2</v>
      </c>
      <c r="F208">
        <f t="shared" si="28"/>
        <v>6.0885045969866824E-2</v>
      </c>
      <c r="G208">
        <f t="shared" si="29"/>
        <v>8.6176162509045542E-2</v>
      </c>
      <c r="H208">
        <f t="shared" si="30"/>
        <v>1.4300581927669557E-3</v>
      </c>
      <c r="I208">
        <f t="shared" si="31"/>
        <v>2.1334709174483463E-2</v>
      </c>
      <c r="J208">
        <f t="shared" si="32"/>
        <v>4.5716008637196638E-2</v>
      </c>
      <c r="K208">
        <f t="shared" si="33"/>
        <v>6.5436243934628921E-2</v>
      </c>
      <c r="L208">
        <f t="shared" si="34"/>
        <v>8.059658991308058E-2</v>
      </c>
    </row>
    <row r="209" spans="1:12">
      <c r="A209">
        <v>16.3</v>
      </c>
      <c r="B209">
        <f t="shared" si="35"/>
        <v>25.450000000000003</v>
      </c>
      <c r="C209">
        <f t="shared" si="25"/>
        <v>6.7597352932187554E-5</v>
      </c>
      <c r="D209">
        <f t="shared" si="26"/>
        <v>8.5204429151263632E-3</v>
      </c>
      <c r="E209">
        <f t="shared" si="27"/>
        <v>3.204991979712396E-2</v>
      </c>
      <c r="F209">
        <f t="shared" si="28"/>
        <v>5.9406837438451959E-2</v>
      </c>
      <c r="G209">
        <f t="shared" si="29"/>
        <v>8.4855563413003071E-2</v>
      </c>
      <c r="H209">
        <f t="shared" si="30"/>
        <v>1.2909442768112619E-3</v>
      </c>
      <c r="I209">
        <f t="shared" si="31"/>
        <v>2.0601866463383536E-2</v>
      </c>
      <c r="J209">
        <f t="shared" si="32"/>
        <v>4.4970246576433566E-2</v>
      </c>
      <c r="K209">
        <f t="shared" si="33"/>
        <v>6.4926621814582308E-2</v>
      </c>
      <c r="L209">
        <f t="shared" si="34"/>
        <v>8.0368627111876617E-2</v>
      </c>
    </row>
    <row r="210" spans="1:12">
      <c r="A210">
        <v>16.399999999999999</v>
      </c>
      <c r="B210">
        <f t="shared" si="35"/>
        <v>25.599999999999998</v>
      </c>
      <c r="C210">
        <f t="shared" si="25"/>
        <v>5.4855777806368672E-5</v>
      </c>
      <c r="D210">
        <f t="shared" si="26"/>
        <v>7.8907554078174007E-3</v>
      </c>
      <c r="E210">
        <f t="shared" si="27"/>
        <v>3.0741504977652184E-2</v>
      </c>
      <c r="F210">
        <f t="shared" si="28"/>
        <v>5.7911379217806293E-2</v>
      </c>
      <c r="G210">
        <f t="shared" si="29"/>
        <v>8.349316803578917E-2</v>
      </c>
      <c r="H210">
        <f t="shared" si="30"/>
        <v>1.1628800710369609E-3</v>
      </c>
      <c r="I210">
        <f t="shared" si="31"/>
        <v>1.9875469021739117E-2</v>
      </c>
      <c r="J210">
        <f t="shared" si="32"/>
        <v>4.4208892789237765E-2</v>
      </c>
      <c r="K210">
        <f t="shared" si="33"/>
        <v>6.438983795412094E-2</v>
      </c>
      <c r="L210">
        <f t="shared" si="34"/>
        <v>8.0109205787123355E-2</v>
      </c>
    </row>
    <row r="211" spans="1:12">
      <c r="A211">
        <v>16.5</v>
      </c>
      <c r="B211">
        <f t="shared" si="35"/>
        <v>25.75</v>
      </c>
      <c r="C211">
        <f t="shared" si="25"/>
        <v>4.4311796984205983E-5</v>
      </c>
      <c r="D211">
        <f t="shared" si="26"/>
        <v>7.2936111601767072E-3</v>
      </c>
      <c r="E211">
        <f t="shared" si="27"/>
        <v>2.9450103620391216E-2</v>
      </c>
      <c r="F211">
        <f t="shared" si="28"/>
        <v>5.6401329491802127E-2</v>
      </c>
      <c r="G211">
        <f t="shared" si="29"/>
        <v>8.2091130555584368E-2</v>
      </c>
      <c r="H211">
        <f t="shared" si="30"/>
        <v>1.0452665786891563E-3</v>
      </c>
      <c r="I211">
        <f t="shared" si="31"/>
        <v>1.9156492373776444E-2</v>
      </c>
      <c r="J211">
        <f t="shared" si="32"/>
        <v>4.3432981477071142E-2</v>
      </c>
      <c r="K211">
        <f t="shared" si="33"/>
        <v>6.382646666242682E-2</v>
      </c>
      <c r="L211">
        <f t="shared" si="34"/>
        <v>7.9818492275641639E-2</v>
      </c>
    </row>
    <row r="212" spans="1:12">
      <c r="A212">
        <v>16.600000000000001</v>
      </c>
      <c r="B212">
        <f t="shared" si="35"/>
        <v>25.900000000000002</v>
      </c>
      <c r="C212">
        <f t="shared" si="25"/>
        <v>3.5628314437795441E-5</v>
      </c>
      <c r="D212">
        <f t="shared" si="26"/>
        <v>6.7286036924494343E-3</v>
      </c>
      <c r="E212">
        <f t="shared" si="27"/>
        <v>2.8177768200778292E-2</v>
      </c>
      <c r="F212">
        <f t="shared" si="28"/>
        <v>5.4879351681625568E-2</v>
      </c>
      <c r="G212">
        <f t="shared" si="29"/>
        <v>8.065167846739657E-2</v>
      </c>
      <c r="H212">
        <f t="shared" si="30"/>
        <v>9.375078508011399E-4</v>
      </c>
      <c r="I212">
        <f t="shared" si="31"/>
        <v>1.8445871056961976E-2</v>
      </c>
      <c r="J212">
        <f t="shared" si="32"/>
        <v>4.2643563885293376E-2</v>
      </c>
      <c r="K212">
        <f t="shared" si="33"/>
        <v>6.3237117978779053E-2</v>
      </c>
      <c r="L212">
        <f t="shared" si="34"/>
        <v>7.9496688941297231E-2</v>
      </c>
    </row>
    <row r="213" spans="1:12">
      <c r="A213">
        <v>16.7</v>
      </c>
      <c r="B213">
        <f t="shared" si="35"/>
        <v>26.049999999999997</v>
      </c>
      <c r="C213">
        <f t="shared" si="25"/>
        <v>2.8511794556859271E-5</v>
      </c>
      <c r="D213">
        <f t="shared" si="26"/>
        <v>6.1952129752822355E-3</v>
      </c>
      <c r="E213">
        <f t="shared" si="27"/>
        <v>2.6926438231083639E-2</v>
      </c>
      <c r="F213">
        <f t="shared" si="28"/>
        <v>5.3348105762486719E-2</v>
      </c>
      <c r="G213">
        <f t="shared" si="29"/>
        <v>7.9177106634773203E-2</v>
      </c>
      <c r="H213">
        <f t="shared" si="30"/>
        <v>8.3901442505782814E-4</v>
      </c>
      <c r="I213">
        <f t="shared" si="31"/>
        <v>1.7744496435340665E-2</v>
      </c>
      <c r="J213">
        <f t="shared" si="32"/>
        <v>4.1841705859599745E-2</v>
      </c>
      <c r="K213">
        <f t="shared" si="33"/>
        <v>6.2622436707288773E-2</v>
      </c>
      <c r="L213">
        <f t="shared" si="34"/>
        <v>7.9144034139091796E-2</v>
      </c>
    </row>
    <row r="214" spans="1:12">
      <c r="A214">
        <v>16.8</v>
      </c>
      <c r="B214">
        <f t="shared" si="35"/>
        <v>26.200000000000003</v>
      </c>
      <c r="C214">
        <f t="shared" si="25"/>
        <v>2.2708132880967806E-5</v>
      </c>
      <c r="D214">
        <f t="shared" si="26"/>
        <v>5.6928145322827561E-3</v>
      </c>
      <c r="E214">
        <f t="shared" si="27"/>
        <v>2.5697934710159319E-2</v>
      </c>
      <c r="F214">
        <f t="shared" si="28"/>
        <v>5.1810239603090141E-2</v>
      </c>
      <c r="G214">
        <f t="shared" si="29"/>
        <v>7.7669771067179011E-2</v>
      </c>
      <c r="H214">
        <f t="shared" si="30"/>
        <v>7.492064515782341E-4</v>
      </c>
      <c r="I214">
        <f t="shared" si="31"/>
        <v>1.7053214722061973E-2</v>
      </c>
      <c r="J214">
        <f t="shared" si="32"/>
        <v>4.1028485359393754E-2</v>
      </c>
      <c r="K214">
        <f t="shared" si="33"/>
        <v>6.1983101365684551E-2</v>
      </c>
      <c r="L214">
        <f t="shared" si="34"/>
        <v>7.8760802110599548E-2</v>
      </c>
    </row>
    <row r="215" spans="1:12">
      <c r="A215">
        <v>16.899999999999999</v>
      </c>
      <c r="B215">
        <f t="shared" si="35"/>
        <v>26.349999999999998</v>
      </c>
      <c r="C215">
        <f t="shared" si="25"/>
        <v>1.7998650126100208E-5</v>
      </c>
      <c r="D215">
        <f t="shared" si="26"/>
        <v>5.2206888758710504E-3</v>
      </c>
      <c r="E215">
        <f t="shared" si="27"/>
        <v>2.4493955285370916E-2</v>
      </c>
      <c r="F215">
        <f t="shared" si="28"/>
        <v>5.0268380371949806E-2</v>
      </c>
      <c r="G215">
        <f t="shared" si="29"/>
        <v>7.6132082446332544E-2</v>
      </c>
      <c r="H215">
        <f t="shared" si="30"/>
        <v>6.6751649821777904E-4</v>
      </c>
      <c r="I215">
        <f t="shared" si="31"/>
        <v>1.6372825218533275E-2</v>
      </c>
      <c r="J215">
        <f t="shared" si="32"/>
        <v>4.0204989936601286E-2</v>
      </c>
      <c r="K215">
        <f t="shared" si="33"/>
        <v>6.1319823050077486E-2</v>
      </c>
      <c r="L215">
        <f t="shared" si="34"/>
        <v>7.8347302809962494E-2</v>
      </c>
    </row>
    <row r="216" spans="1:12">
      <c r="A216">
        <v>17</v>
      </c>
      <c r="B216">
        <f t="shared" si="35"/>
        <v>26.5</v>
      </c>
      <c r="C216">
        <f t="shared" si="25"/>
        <v>1.4196259035508457E-5</v>
      </c>
      <c r="D216">
        <f t="shared" si="26"/>
        <v>4.7780311766106127E-3</v>
      </c>
      <c r="E216">
        <f t="shared" si="27"/>
        <v>2.3316070150028203E-2</v>
      </c>
      <c r="F216">
        <f t="shared" si="28"/>
        <v>4.8725126054640348E-2</v>
      </c>
      <c r="G216">
        <f t="shared" si="29"/>
        <v>7.4566499426472227E-2</v>
      </c>
      <c r="H216">
        <f t="shared" si="30"/>
        <v>5.9339203213030925E-4</v>
      </c>
      <c r="I216">
        <f t="shared" si="31"/>
        <v>1.5704078776309981E-2</v>
      </c>
      <c r="J216">
        <f t="shared" si="32"/>
        <v>3.9372314188652328E-2</v>
      </c>
      <c r="K216">
        <f t="shared" si="33"/>
        <v>6.0633344217945931E-2</v>
      </c>
      <c r="L216">
        <f t="shared" si="34"/>
        <v>7.7903881659834778E-2</v>
      </c>
    </row>
    <row r="217" spans="1:12">
      <c r="A217">
        <v>17.100000000000001</v>
      </c>
      <c r="B217">
        <f t="shared" si="35"/>
        <v>26.650000000000002</v>
      </c>
      <c r="C217">
        <f t="shared" si="25"/>
        <v>1.1141842325301669E-5</v>
      </c>
      <c r="D217">
        <f t="shared" si="26"/>
        <v>4.363961067439903E-3</v>
      </c>
      <c r="E217">
        <f t="shared" si="27"/>
        <v>2.2165718693846207E-2</v>
      </c>
      <c r="F217">
        <f t="shared" si="28"/>
        <v>4.7183037125769843E-2</v>
      </c>
      <c r="G217">
        <f t="shared" si="29"/>
        <v>7.2975521735084314E-2</v>
      </c>
      <c r="H217">
        <f t="shared" si="30"/>
        <v>5.2629757824986586E-4</v>
      </c>
      <c r="I217">
        <f t="shared" si="31"/>
        <v>1.5047676486468481E-2</v>
      </c>
      <c r="J217">
        <f t="shared" si="32"/>
        <v>3.853155719453271E-2</v>
      </c>
      <c r="K217">
        <f t="shared" si="33"/>
        <v>5.9924437391882662E-2</v>
      </c>
      <c r="L217">
        <f t="shared" si="34"/>
        <v>7.7430919236850373E-2</v>
      </c>
    </row>
    <row r="218" spans="1:12">
      <c r="A218">
        <v>17.2</v>
      </c>
      <c r="B218">
        <f t="shared" si="35"/>
        <v>26.799999999999997</v>
      </c>
      <c r="C218">
        <f t="shared" si="25"/>
        <v>8.7008695182046793E-6</v>
      </c>
      <c r="D218">
        <f t="shared" si="26"/>
        <v>3.9775324866621843E-3</v>
      </c>
      <c r="E218">
        <f t="shared" si="27"/>
        <v>2.1044206918026206E-2</v>
      </c>
      <c r="F218">
        <f t="shared" si="28"/>
        <v>4.5644628418829145E-2</v>
      </c>
      <c r="G218">
        <f t="shared" si="29"/>
        <v>7.1361683102053805E-2</v>
      </c>
      <c r="H218">
        <f t="shared" si="30"/>
        <v>4.6571655900693744E-4</v>
      </c>
      <c r="I218">
        <f t="shared" si="31"/>
        <v>1.4404268599812226E-2</v>
      </c>
      <c r="J218">
        <f t="shared" si="32"/>
        <v>3.7683819942943259E-2</v>
      </c>
      <c r="K218">
        <f t="shared" si="33"/>
        <v>5.9193903786945695E-2</v>
      </c>
      <c r="L218">
        <f t="shared" si="34"/>
        <v>7.6928830886377239E-2</v>
      </c>
    </row>
    <row r="219" spans="1:12">
      <c r="A219">
        <v>17.3</v>
      </c>
      <c r="B219">
        <f t="shared" si="35"/>
        <v>26.950000000000003</v>
      </c>
      <c r="C219">
        <f t="shared" si="25"/>
        <v>6.7602709381055714E-6</v>
      </c>
      <c r="D219">
        <f t="shared" si="26"/>
        <v>3.6177434671265068E-3</v>
      </c>
      <c r="E219">
        <f t="shared" si="27"/>
        <v>1.995270562051131E-2</v>
      </c>
      <c r="F219">
        <f t="shared" si="28"/>
        <v>4.4112361236134032E-2</v>
      </c>
      <c r="G219">
        <f t="shared" si="29"/>
        <v>6.9727544046497392E-2</v>
      </c>
      <c r="H219">
        <f t="shared" si="30"/>
        <v>4.1115282294429455E-4</v>
      </c>
      <c r="I219">
        <f t="shared" si="31"/>
        <v>1.3774453679852382E-2</v>
      </c>
      <c r="J219">
        <f t="shared" si="32"/>
        <v>3.6830202761695859E-2</v>
      </c>
      <c r="K219">
        <f t="shared" si="33"/>
        <v>5.8442571864749548E-2</v>
      </c>
      <c r="L219">
        <f t="shared" si="34"/>
        <v>7.6398066266515796E-2</v>
      </c>
    </row>
    <row r="220" spans="1:12">
      <c r="A220">
        <v>17.399999999999999</v>
      </c>
      <c r="B220">
        <f t="shared" si="35"/>
        <v>27.099999999999998</v>
      </c>
      <c r="C220">
        <f t="shared" si="25"/>
        <v>5.2255786922587235E-6</v>
      </c>
      <c r="D220">
        <f t="shared" si="26"/>
        <v>3.2835457836574316E-3</v>
      </c>
      <c r="E220">
        <f t="shared" si="27"/>
        <v>1.8892249350907865E-2</v>
      </c>
      <c r="F220">
        <f t="shared" si="28"/>
        <v>4.2588635739814959E-2</v>
      </c>
      <c r="G220">
        <f t="shared" si="29"/>
        <v>6.8075684551673885E-2</v>
      </c>
      <c r="H220">
        <f t="shared" si="30"/>
        <v>3.621318729113031E-4</v>
      </c>
      <c r="I220">
        <f t="shared" si="31"/>
        <v>1.315877798908955E-2</v>
      </c>
      <c r="J220">
        <f t="shared" si="32"/>
        <v>3.5971802757527344E-2</v>
      </c>
      <c r="K220">
        <f t="shared" si="33"/>
        <v>5.7671295817718404E-2</v>
      </c>
      <c r="L220">
        <f t="shared" si="34"/>
        <v>7.583910882149468E-2</v>
      </c>
    </row>
    <row r="221" spans="1:12">
      <c r="A221">
        <v>17.5</v>
      </c>
      <c r="B221">
        <f t="shared" si="35"/>
        <v>27.25</v>
      </c>
      <c r="C221">
        <f t="shared" si="25"/>
        <v>4.0183371652786274E-6</v>
      </c>
      <c r="D221">
        <f t="shared" si="26"/>
        <v>2.973854376365808E-3</v>
      </c>
      <c r="E221">
        <f t="shared" si="27"/>
        <v>1.7863736128530833E-2</v>
      </c>
      <c r="F221">
        <f t="shared" si="28"/>
        <v>4.107578366324173E-2</v>
      </c>
      <c r="G221">
        <f t="shared" si="29"/>
        <v>6.6408696659350522E-2</v>
      </c>
      <c r="H221">
        <f t="shared" si="30"/>
        <v>3.1820180716900644E-4</v>
      </c>
      <c r="I221">
        <f t="shared" si="31"/>
        <v>1.2557735107714588E-2</v>
      </c>
      <c r="J221">
        <f t="shared" si="32"/>
        <v>3.5109711275512226E-2</v>
      </c>
      <c r="K221">
        <f t="shared" si="33"/>
        <v>5.6880953987203345E-2</v>
      </c>
      <c r="L221">
        <f t="shared" si="34"/>
        <v>7.5252475184823531E-2</v>
      </c>
    </row>
    <row r="222" spans="1:12">
      <c r="A222">
        <v>17.600000000000001</v>
      </c>
      <c r="B222">
        <f t="shared" si="35"/>
        <v>27.400000000000002</v>
      </c>
      <c r="C222">
        <f t="shared" si="25"/>
        <v>3.0737794110495735E-6</v>
      </c>
      <c r="D222">
        <f t="shared" si="26"/>
        <v>2.6875564738847104E-3</v>
      </c>
      <c r="E222">
        <f t="shared" si="27"/>
        <v>1.6867927911096897E-2</v>
      </c>
      <c r="F222">
        <f t="shared" si="28"/>
        <v>3.9576061380400603E-2</v>
      </c>
      <c r="G222">
        <f t="shared" si="29"/>
        <v>6.4729177015797015E-2</v>
      </c>
      <c r="H222">
        <f t="shared" si="30"/>
        <v>2.78933989014905E-4</v>
      </c>
      <c r="I222">
        <f t="shared" si="31"/>
        <v>1.1971765782454865E-2</v>
      </c>
      <c r="J222">
        <f t="shared" si="32"/>
        <v>3.4245011387216612E-2</v>
      </c>
      <c r="K222">
        <f t="shared" si="33"/>
        <v>5.6072447219430603E-2</v>
      </c>
      <c r="L222">
        <f t="shared" si="34"/>
        <v>7.4638714512760218E-2</v>
      </c>
    </row>
    <row r="223" spans="1:12">
      <c r="A223">
        <v>17.7</v>
      </c>
      <c r="B223">
        <f t="shared" si="35"/>
        <v>27.549999999999997</v>
      </c>
      <c r="C223">
        <f t="shared" si="25"/>
        <v>2.338760836869183E-6</v>
      </c>
      <c r="D223">
        <f t="shared" si="26"/>
        <v>2.4235203476964309E-3</v>
      </c>
      <c r="E223">
        <f t="shared" si="27"/>
        <v>1.5905451795809634E-2</v>
      </c>
      <c r="F223">
        <f t="shared" si="28"/>
        <v>3.8091643368579758E-2</v>
      </c>
      <c r="G223">
        <f t="shared" si="29"/>
        <v>6.3039719402203431E-2</v>
      </c>
      <c r="H223">
        <f t="shared" si="30"/>
        <v>2.4392346242723515E-4</v>
      </c>
      <c r="I223">
        <f t="shared" si="31"/>
        <v>1.1401258001930247E-2</v>
      </c>
      <c r="J223">
        <f t="shared" si="32"/>
        <v>3.3378775416647549E-2</v>
      </c>
      <c r="K223">
        <f t="shared" si="33"/>
        <v>5.5246697163508607E-2</v>
      </c>
      <c r="L223">
        <f t="shared" si="34"/>
        <v>7.3998407748863751E-2</v>
      </c>
    </row>
    <row r="224" spans="1:12">
      <c r="A224">
        <v>17.8</v>
      </c>
      <c r="B224">
        <f t="shared" si="35"/>
        <v>27.700000000000003</v>
      </c>
      <c r="C224">
        <f t="shared" si="25"/>
        <v>1.7699376766171517E-6</v>
      </c>
      <c r="D224">
        <f t="shared" si="26"/>
        <v>2.1806036364172064E-3</v>
      </c>
      <c r="E224">
        <f t="shared" si="27"/>
        <v>1.4976801929026631E-2</v>
      </c>
      <c r="F224">
        <f t="shared" si="28"/>
        <v>3.6624616097282785E-2</v>
      </c>
      <c r="G224">
        <f t="shared" si="29"/>
        <v>6.1342907282736461E-2</v>
      </c>
      <c r="H224">
        <f t="shared" si="30"/>
        <v>2.1278913273255329E-4</v>
      </c>
      <c r="I224">
        <f t="shared" si="31"/>
        <v>1.0846547293559038E-2</v>
      </c>
      <c r="J224">
        <f t="shared" si="32"/>
        <v>3.2512062512917474E-2</v>
      </c>
      <c r="K224">
        <f t="shared" si="33"/>
        <v>5.4404644515961643E-2</v>
      </c>
      <c r="L224">
        <f t="shared" si="34"/>
        <v>7.3332166820605588E-2</v>
      </c>
    </row>
    <row r="225" spans="1:12">
      <c r="A225">
        <v>17.899999999999999</v>
      </c>
      <c r="B225">
        <f t="shared" si="35"/>
        <v>27.849999999999998</v>
      </c>
      <c r="C225">
        <f t="shared" si="25"/>
        <v>1.3321748681279177E-6</v>
      </c>
      <c r="D225">
        <f t="shared" si="26"/>
        <v>1.957661187047047E-3</v>
      </c>
      <c r="E225">
        <f t="shared" si="27"/>
        <v>1.4082342095416632E-2</v>
      </c>
      <c r="F225">
        <f t="shared" si="28"/>
        <v>3.5176972373597487E-2</v>
      </c>
      <c r="G225">
        <f t="shared" si="29"/>
        <v>5.9641306403679491E-2</v>
      </c>
      <c r="H225">
        <f t="shared" si="30"/>
        <v>1.8517373242274611E-4</v>
      </c>
      <c r="I225">
        <f t="shared" si="31"/>
        <v>1.0307917235781951E-2</v>
      </c>
      <c r="J225">
        <f t="shared" si="32"/>
        <v>3.1645916278366451E-2</v>
      </c>
      <c r="K225">
        <f t="shared" si="33"/>
        <v>5.3547247216490158E-2</v>
      </c>
      <c r="L225">
        <f t="shared" si="34"/>
        <v>7.2640633769225443E-2</v>
      </c>
    </row>
    <row r="226" spans="1:12">
      <c r="A226">
        <v>18</v>
      </c>
      <c r="B226">
        <f t="shared" si="35"/>
        <v>28</v>
      </c>
      <c r="C226">
        <f t="shared" si="25"/>
        <v>9.9716598653569945E-7</v>
      </c>
      <c r="D226">
        <f t="shared" si="26"/>
        <v>1.7535523686316027E-3</v>
      </c>
      <c r="E226">
        <f t="shared" si="27"/>
        <v>1.3222308952569527E-2</v>
      </c>
      <c r="F226">
        <f t="shared" si="28"/>
        <v>3.3750606171310163E-2</v>
      </c>
      <c r="G226">
        <f t="shared" si="29"/>
        <v>5.7937457477112299E-2</v>
      </c>
      <c r="H226">
        <f t="shared" si="30"/>
        <v>1.6074359300008467E-4</v>
      </c>
      <c r="I226">
        <f t="shared" si="31"/>
        <v>9.7856001781573537E-3</v>
      </c>
      <c r="J226">
        <f t="shared" si="32"/>
        <v>3.0781362460658979E-2</v>
      </c>
      <c r="K226">
        <f t="shared" si="33"/>
        <v>5.2675478599872073E-2</v>
      </c>
      <c r="L226">
        <f t="shared" si="34"/>
        <v>7.1924479814224132E-2</v>
      </c>
    </row>
    <row r="227" spans="1:12">
      <c r="A227">
        <v>18.100000000000001</v>
      </c>
      <c r="B227">
        <f t="shared" si="35"/>
        <v>28.150000000000002</v>
      </c>
      <c r="C227">
        <f t="shared" si="25"/>
        <v>7.4224672976260394E-7</v>
      </c>
      <c r="D227">
        <f t="shared" si="26"/>
        <v>1.5671478223812597E-3</v>
      </c>
      <c r="E227">
        <f t="shared" si="27"/>
        <v>1.2396815872459969E-2</v>
      </c>
      <c r="F227">
        <f t="shared" si="28"/>
        <v>3.2347307967912416E-2</v>
      </c>
      <c r="G227">
        <f t="shared" si="29"/>
        <v>5.6233868982406413E-2</v>
      </c>
      <c r="H227">
        <f t="shared" si="30"/>
        <v>1.3918824412917835E-4</v>
      </c>
      <c r="I227">
        <f t="shared" si="31"/>
        <v>9.2797781607377571E-3</v>
      </c>
      <c r="J227">
        <f t="shared" si="32"/>
        <v>2.9919406717106339E-2</v>
      </c>
      <c r="K227">
        <f t="shared" si="33"/>
        <v>5.1790325509115144E-2</v>
      </c>
      <c r="L227">
        <f t="shared" si="34"/>
        <v>7.11844043540939E-2</v>
      </c>
    </row>
    <row r="228" spans="1:12">
      <c r="A228">
        <v>18.2</v>
      </c>
      <c r="B228">
        <f t="shared" si="35"/>
        <v>28.299999999999997</v>
      </c>
      <c r="C228">
        <f t="shared" si="25"/>
        <v>5.4938298759566067E-7</v>
      </c>
      <c r="D228">
        <f t="shared" si="26"/>
        <v>1.3973356209106321E-3</v>
      </c>
      <c r="E228">
        <f t="shared" si="27"/>
        <v>1.1605857347033507E-2</v>
      </c>
      <c r="F228">
        <f t="shared" si="28"/>
        <v>3.0968760610301561E-2</v>
      </c>
      <c r="G228">
        <f t="shared" si="29"/>
        <v>5.4533010118397403E-2</v>
      </c>
      <c r="H228">
        <f t="shared" si="30"/>
        <v>1.2021986144490094E-4</v>
      </c>
      <c r="I228">
        <f t="shared" si="31"/>
        <v>8.7905840230703743E-3</v>
      </c>
      <c r="J228">
        <f t="shared" si="32"/>
        <v>2.9061032459150569E-2</v>
      </c>
      <c r="K228">
        <f t="shared" si="33"/>
        <v>5.0892786375154132E-2</v>
      </c>
      <c r="L228">
        <f t="shared" si="34"/>
        <v>7.0421133905092886E-2</v>
      </c>
    </row>
    <row r="229" spans="1:12">
      <c r="A229">
        <v>18.3</v>
      </c>
      <c r="B229">
        <f t="shared" si="35"/>
        <v>28.450000000000003</v>
      </c>
      <c r="C229">
        <f t="shared" si="25"/>
        <v>4.0431463384441469E-7</v>
      </c>
      <c r="D229">
        <f t="shared" si="26"/>
        <v>1.2430268177679386E-3</v>
      </c>
      <c r="E229">
        <f t="shared" si="27"/>
        <v>1.0849313911523559E-2</v>
      </c>
      <c r="F229">
        <f t="shared" si="28"/>
        <v>2.9616535726480566E-2</v>
      </c>
      <c r="G229">
        <f t="shared" si="29"/>
        <v>5.2837303938493174E-2</v>
      </c>
      <c r="H229">
        <f t="shared" si="30"/>
        <v>1.03572584132254E-4</v>
      </c>
      <c r="I229">
        <f t="shared" si="31"/>
        <v>8.3181026921851781E-3</v>
      </c>
      <c r="J229">
        <f t="shared" si="32"/>
        <v>2.8207198784596745E-2</v>
      </c>
      <c r="K229">
        <f t="shared" si="33"/>
        <v>4.9983869268542383E-2</v>
      </c>
      <c r="L229">
        <f t="shared" si="34"/>
        <v>6.9635420980074011E-2</v>
      </c>
    </row>
    <row r="230" spans="1:12">
      <c r="A230">
        <v>18.399999999999999</v>
      </c>
      <c r="B230">
        <f t="shared" si="35"/>
        <v>28.599999999999998</v>
      </c>
      <c r="C230">
        <f t="shared" si="25"/>
        <v>2.9583674711358737E-7</v>
      </c>
      <c r="D230">
        <f t="shared" si="26"/>
        <v>1.1031603766926427E-3</v>
      </c>
      <c r="E230">
        <f t="shared" si="27"/>
        <v>1.0126957535953289E-2</v>
      </c>
      <c r="F230">
        <f t="shared" si="28"/>
        <v>2.8292090696922297E-2</v>
      </c>
      <c r="G230">
        <f t="shared" si="29"/>
        <v>5.11491207001398E-2</v>
      </c>
      <c r="H230">
        <f t="shared" si="30"/>
        <v>8.9001722887492756E-5</v>
      </c>
      <c r="I230">
        <f t="shared" si="31"/>
        <v>7.8623726380456071E-3</v>
      </c>
      <c r="J230">
        <f t="shared" si="32"/>
        <v>2.7358838504785297E-2</v>
      </c>
      <c r="K230">
        <f t="shared" si="33"/>
        <v>4.9064589928732888E-2</v>
      </c>
      <c r="L230">
        <f t="shared" si="34"/>
        <v>6.8828042909578127E-2</v>
      </c>
    </row>
    <row r="231" spans="1:12">
      <c r="A231">
        <v>18.5</v>
      </c>
      <c r="B231">
        <f t="shared" si="35"/>
        <v>28.75</v>
      </c>
      <c r="C231">
        <f t="shared" si="25"/>
        <v>2.152008819173548E-7</v>
      </c>
      <c r="D231">
        <f t="shared" si="26"/>
        <v>9.7670747795626208E-4</v>
      </c>
      <c r="E231">
        <f t="shared" si="27"/>
        <v>9.4384574326549561E-3</v>
      </c>
      <c r="F231">
        <f t="shared" si="28"/>
        <v>2.699676619552482E-2</v>
      </c>
      <c r="G231">
        <f t="shared" si="29"/>
        <v>4.9470771459040407E-2</v>
      </c>
      <c r="H231">
        <f t="shared" si="30"/>
        <v>7.6282878121969208E-5</v>
      </c>
      <c r="I231">
        <f t="shared" si="31"/>
        <v>7.4233874841493621E-3</v>
      </c>
      <c r="J231">
        <f t="shared" si="32"/>
        <v>2.6516856273464933E-2</v>
      </c>
      <c r="K231">
        <f t="shared" si="33"/>
        <v>4.8135969776660625E-2</v>
      </c>
      <c r="L231">
        <f t="shared" si="34"/>
        <v>6.7999800607596708E-2</v>
      </c>
    </row>
    <row r="232" spans="1:12">
      <c r="A232">
        <v>18.600000000000001</v>
      </c>
      <c r="B232">
        <f t="shared" si="35"/>
        <v>28.900000000000002</v>
      </c>
      <c r="C232">
        <f t="shared" si="25"/>
        <v>1.5562017993664713E-7</v>
      </c>
      <c r="D232">
        <f t="shared" si="26"/>
        <v>8.6267520660322458E-4</v>
      </c>
      <c r="E232">
        <f t="shared" si="27"/>
        <v>8.7833862255769397E-3</v>
      </c>
      <c r="F232">
        <f t="shared" si="28"/>
        <v>2.5731784306278246E-2</v>
      </c>
      <c r="G232">
        <f t="shared" si="29"/>
        <v>4.7804501937274251E-2</v>
      </c>
      <c r="H232">
        <f t="shared" si="30"/>
        <v>6.5210987315058561E-5</v>
      </c>
      <c r="I232">
        <f t="shared" si="31"/>
        <v>7.0010977602830027E-3</v>
      </c>
      <c r="J232">
        <f t="shared" si="32"/>
        <v>2.5682126823661972E-2</v>
      </c>
      <c r="K232">
        <f t="shared" si="33"/>
        <v>4.719903391643706E-2</v>
      </c>
      <c r="L232">
        <f t="shared" si="34"/>
        <v>6.7151517284601003E-2</v>
      </c>
    </row>
    <row r="233" spans="1:12">
      <c r="A233">
        <v>18.7</v>
      </c>
      <c r="B233">
        <f t="shared" si="35"/>
        <v>29.049999999999997</v>
      </c>
      <c r="C233">
        <f t="shared" si="25"/>
        <v>1.1186344427336445E-7</v>
      </c>
      <c r="D233">
        <f t="shared" si="26"/>
        <v>7.6010963432423845E-4</v>
      </c>
      <c r="E233">
        <f t="shared" si="27"/>
        <v>8.1612264256500991E-3</v>
      </c>
      <c r="F233">
        <f t="shared" si="28"/>
        <v>2.4498247217910489E-2</v>
      </c>
      <c r="G233">
        <f t="shared" si="29"/>
        <v>4.615248669303397E-2</v>
      </c>
      <c r="H233">
        <f t="shared" si="30"/>
        <v>5.5599319294820937E-5</v>
      </c>
      <c r="I233">
        <f t="shared" si="31"/>
        <v>6.5954127838583334E-3</v>
      </c>
      <c r="J233">
        <f t="shared" si="32"/>
        <v>2.4855493318340628E-2</v>
      </c>
      <c r="K233">
        <f t="shared" si="33"/>
        <v>4.625480913204303E-2</v>
      </c>
      <c r="L233">
        <f t="shared" si="34"/>
        <v>6.6284037110618213E-2</v>
      </c>
    </row>
    <row r="234" spans="1:12">
      <c r="A234">
        <v>18.8</v>
      </c>
      <c r="B234">
        <f t="shared" si="35"/>
        <v>29.200000000000003</v>
      </c>
      <c r="C234">
        <f t="shared" si="25"/>
        <v>7.9924723026454411E-8</v>
      </c>
      <c r="D234">
        <f t="shared" si="26"/>
        <v>6.6809831299006648E-4</v>
      </c>
      <c r="E234">
        <f t="shared" si="27"/>
        <v>7.5713771555703984E-3</v>
      </c>
      <c r="F234">
        <f t="shared" si="28"/>
        <v>2.3297136494934086E-2</v>
      </c>
      <c r="G234">
        <f t="shared" si="29"/>
        <v>4.4516823618066838E-2</v>
      </c>
      <c r="H234">
        <f t="shared" si="30"/>
        <v>4.7278431959603554E-5</v>
      </c>
      <c r="I234">
        <f t="shared" si="31"/>
        <v>6.2062026557955065E-3</v>
      </c>
      <c r="J234">
        <f t="shared" si="32"/>
        <v>2.4037765820119898E-2</v>
      </c>
      <c r="K234">
        <f t="shared" si="33"/>
        <v>4.5304321884957033E-2</v>
      </c>
      <c r="L234">
        <f t="shared" si="34"/>
        <v>6.5398223831313648E-2</v>
      </c>
    </row>
    <row r="235" spans="1:12">
      <c r="A235">
        <v>18.899999999999999</v>
      </c>
      <c r="B235">
        <f t="shared" si="35"/>
        <v>29.349999999999998</v>
      </c>
      <c r="C235">
        <f t="shared" si="25"/>
        <v>5.675640046823138E-8</v>
      </c>
      <c r="D235">
        <f t="shared" si="26"/>
        <v>5.8577220348688926E-4</v>
      </c>
      <c r="E235">
        <f t="shared" si="27"/>
        <v>7.0131610670112069E-3</v>
      </c>
      <c r="F235">
        <f t="shared" si="28"/>
        <v>2.2129312919694583E-2</v>
      </c>
      <c r="G235">
        <f t="shared" si="29"/>
        <v>4.289952878710053E-2</v>
      </c>
      <c r="H235">
        <f t="shared" si="30"/>
        <v>4.0095108584573402E-5</v>
      </c>
      <c r="I235">
        <f t="shared" si="31"/>
        <v>5.8333003565673204E-3</v>
      </c>
      <c r="J235">
        <f t="shared" si="32"/>
        <v>2.3229719884755567E-2</v>
      </c>
      <c r="K235">
        <f t="shared" si="33"/>
        <v>4.4348596318686262E-2</v>
      </c>
      <c r="L235">
        <f t="shared" si="34"/>
        <v>6.449495934020899E-2</v>
      </c>
    </row>
    <row r="236" spans="1:12">
      <c r="A236">
        <v>19</v>
      </c>
      <c r="B236">
        <f t="shared" si="35"/>
        <v>29.5</v>
      </c>
      <c r="C236">
        <f t="shared" si="25"/>
        <v>4.0055224933475163E-8</v>
      </c>
      <c r="D236">
        <f t="shared" si="26"/>
        <v>5.12307068381663E-4</v>
      </c>
      <c r="E236">
        <f t="shared" si="27"/>
        <v>6.4858313935046976E-3</v>
      </c>
      <c r="F236">
        <f t="shared" si="28"/>
        <v>2.0995516896263985E-2</v>
      </c>
      <c r="G236">
        <f t="shared" si="29"/>
        <v>4.130253168155975E-2</v>
      </c>
      <c r="H236">
        <f t="shared" si="30"/>
        <v>3.3911286416997047E-5</v>
      </c>
      <c r="I236">
        <f t="shared" si="31"/>
        <v>5.4765039277835693E-3</v>
      </c>
      <c r="J236">
        <f t="shared" si="32"/>
        <v>2.2432095282514119E-2</v>
      </c>
      <c r="K236">
        <f t="shared" si="33"/>
        <v>4.3388652276167831E-2</v>
      </c>
      <c r="L236">
        <f t="shared" si="34"/>
        <v>6.3575142210325883E-2</v>
      </c>
    </row>
    <row r="237" spans="1:12">
      <c r="A237">
        <v>19.100000000000001</v>
      </c>
      <c r="B237">
        <f t="shared" si="35"/>
        <v>29.650000000000002</v>
      </c>
      <c r="C237">
        <f t="shared" si="25"/>
        <v>2.8092074233580226E-8</v>
      </c>
      <c r="D237">
        <f t="shared" si="26"/>
        <v>4.4692436107756267E-4</v>
      </c>
      <c r="E237">
        <f t="shared" si="27"/>
        <v>5.9885790830142838E-3</v>
      </c>
      <c r="F237">
        <f t="shared" si="28"/>
        <v>1.9896369403368447E-2</v>
      </c>
      <c r="G237">
        <f t="shared" si="29"/>
        <v>3.9727670807747542E-2</v>
      </c>
      <c r="H237">
        <f t="shared" si="30"/>
        <v>2.8602989783819733E-5</v>
      </c>
      <c r="I237">
        <f t="shared" si="31"/>
        <v>5.1355787245732747E-3</v>
      </c>
      <c r="J237">
        <f t="shared" si="32"/>
        <v>2.1645594850965084E-2</v>
      </c>
      <c r="K237">
        <f t="shared" si="33"/>
        <v>4.2425503335990711E-2</v>
      </c>
      <c r="L237">
        <f t="shared" si="34"/>
        <v>6.2639686188701194E-2</v>
      </c>
    </row>
    <row r="238" spans="1:12">
      <c r="A238">
        <v>19.2</v>
      </c>
      <c r="B238">
        <f t="shared" si="35"/>
        <v>29.799999999999997</v>
      </c>
      <c r="C238">
        <f t="shared" si="25"/>
        <v>1.9577544474128378E-8</v>
      </c>
      <c r="D238">
        <f t="shared" si="26"/>
        <v>3.8889164748182617E-4</v>
      </c>
      <c r="E238">
        <f t="shared" si="27"/>
        <v>5.5205399555303923E-3</v>
      </c>
      <c r="F238">
        <f t="shared" si="28"/>
        <v>1.8832373480011291E-2</v>
      </c>
      <c r="G238">
        <f t="shared" si="29"/>
        <v>3.8176689727399078E-2</v>
      </c>
      <c r="H238">
        <f t="shared" si="30"/>
        <v>2.4059278443286163E-5</v>
      </c>
      <c r="I238">
        <f t="shared" si="31"/>
        <v>4.8102597240137863E-3</v>
      </c>
      <c r="J238">
        <f t="shared" si="32"/>
        <v>2.0870883482097296E-2</v>
      </c>
      <c r="K238">
        <f t="shared" si="33"/>
        <v>4.1460154873340031E-2</v>
      </c>
      <c r="L238">
        <f t="shared" si="34"/>
        <v>6.1689518657358028E-2</v>
      </c>
    </row>
    <row r="239" spans="1:12">
      <c r="A239">
        <v>19.3</v>
      </c>
      <c r="B239">
        <f t="shared" si="35"/>
        <v>29.950000000000003</v>
      </c>
      <c r="C239">
        <f t="shared" ref="C239:C302" si="36">WEIBULL($A239,$L$3,$M$3,FALSE)*$K$3</f>
        <v>1.3556628321423717E-8</v>
      </c>
      <c r="D239">
        <f t="shared" ref="D239:D302" si="37">WEIBULL($A239,$L$4,$M$4,FALSE)*$K$4</f>
        <v>3.3752259880246907E-4</v>
      </c>
      <c r="E239">
        <f t="shared" ref="E239:E302" si="38">WEIBULL($A239,$L$5,$M$5,FALSE)*$K$5</f>
        <v>5.0808018328392388E-3</v>
      </c>
      <c r="F239">
        <f t="shared" ref="F239:F302" si="39">WEIBULL($A239,$L$6,$M$6,FALSE)*$K$6</f>
        <v>1.7803916224089649E-2</v>
      </c>
      <c r="G239">
        <f t="shared" ref="G239:G302" si="40">WEIBULL($A239,$L$7,$M$7,FALSE)*$K$7</f>
        <v>3.6651233516115204E-2</v>
      </c>
      <c r="H239">
        <f t="shared" ref="H239:H302" si="41">WEIBULL($A239,$L$8,$M$8,FALSE)*$K$8</f>
        <v>2.0181220434870419E-5</v>
      </c>
      <c r="I239">
        <f t="shared" ref="I239:I302" si="42">WEIBULL($A239,$L$9,$M$9,FALSE)*$K$9</f>
        <v>4.5002538749583853E-3</v>
      </c>
      <c r="J239">
        <f t="shared" ref="J239:J302" si="43">WEIBULL($A239,$L$10,$M$10,FALSE)*$K$10</f>
        <v>2.0108587246035082E-2</v>
      </c>
      <c r="K239">
        <f t="shared" ref="K239:K302" si="44">WEIBULL($A239,$L$11,$M$11,FALSE)*$K$11</f>
        <v>4.0493602151496146E-2</v>
      </c>
      <c r="L239">
        <f t="shared" ref="L239:L302" si="45">WEIBULL($A239,$L$12,$M$12,FALSE)*$K$12</f>
        <v>6.0725579064453535E-2</v>
      </c>
    </row>
    <row r="240" spans="1:12">
      <c r="A240">
        <v>19.399999999999999</v>
      </c>
      <c r="B240">
        <f t="shared" ref="B240:B303" si="46">A240*1.5+1</f>
        <v>30.099999999999998</v>
      </c>
      <c r="C240">
        <f t="shared" si="36"/>
        <v>9.3268136089379263E-9</v>
      </c>
      <c r="D240">
        <f t="shared" si="37"/>
        <v>2.921765959310454E-4</v>
      </c>
      <c r="E240">
        <f t="shared" si="38"/>
        <v>4.6684115898999639E-3</v>
      </c>
      <c r="F240">
        <f t="shared" si="39"/>
        <v>1.6811271281130084E-2</v>
      </c>
      <c r="G240">
        <f t="shared" si="40"/>
        <v>3.5152845662687122E-2</v>
      </c>
      <c r="H240">
        <f t="shared" si="41"/>
        <v>1.6880897241514868E-5</v>
      </c>
      <c r="I240">
        <f t="shared" si="42"/>
        <v>4.2052424748230018E-3</v>
      </c>
      <c r="J240">
        <f t="shared" si="43"/>
        <v>1.93592926529873E-2</v>
      </c>
      <c r="K240">
        <f t="shared" si="44"/>
        <v>3.9526828449626114E-2</v>
      </c>
      <c r="L240">
        <f t="shared" si="45"/>
        <v>5.9748817329441699E-2</v>
      </c>
    </row>
    <row r="241" spans="1:12">
      <c r="A241">
        <v>19.5</v>
      </c>
      <c r="B241">
        <f t="shared" si="46"/>
        <v>30.25</v>
      </c>
      <c r="C241">
        <f t="shared" si="36"/>
        <v>6.3748787081936642E-9</v>
      </c>
      <c r="D241">
        <f t="shared" si="37"/>
        <v>2.5225798698350039E-4</v>
      </c>
      <c r="E241">
        <f t="shared" si="38"/>
        <v>4.2823820799813674E-3</v>
      </c>
      <c r="F241">
        <f t="shared" si="39"/>
        <v>1.5854601797315942E-2</v>
      </c>
      <c r="G241">
        <f t="shared" si="40"/>
        <v>3.3682965419728948E-2</v>
      </c>
      <c r="H241">
        <f t="shared" si="41"/>
        <v>1.4080447694871874E-5</v>
      </c>
      <c r="I241">
        <f t="shared" si="42"/>
        <v>3.9248835592043578E-3</v>
      </c>
      <c r="J241">
        <f t="shared" si="43"/>
        <v>1.862354605441429E-2</v>
      </c>
      <c r="K241">
        <f t="shared" si="44"/>
        <v>3.8560803232482038E-2</v>
      </c>
      <c r="L241">
        <f t="shared" si="45"/>
        <v>5.8760192226198937E-2</v>
      </c>
    </row>
    <row r="242" spans="1:12">
      <c r="A242">
        <v>19.600000000000001</v>
      </c>
      <c r="B242">
        <f t="shared" si="46"/>
        <v>30.400000000000002</v>
      </c>
      <c r="C242">
        <f t="shared" si="36"/>
        <v>4.3284883908994632E-9</v>
      </c>
      <c r="D242">
        <f t="shared" si="37"/>
        <v>2.1721503999940942E-4</v>
      </c>
      <c r="E242">
        <f t="shared" si="38"/>
        <v>3.9216988888129359E-3</v>
      </c>
      <c r="F242">
        <f t="shared" si="39"/>
        <v>1.4933963808273214E-2</v>
      </c>
      <c r="G242">
        <f t="shared" si="40"/>
        <v>3.2242925613379006E-2</v>
      </c>
      <c r="H242">
        <f t="shared" si="41"/>
        <v>1.1711155744430643E-5</v>
      </c>
      <c r="I242">
        <f t="shared" si="42"/>
        <v>3.6588142906124072E-3</v>
      </c>
      <c r="J242">
        <f t="shared" si="43"/>
        <v>1.7901853183751339E-2</v>
      </c>
      <c r="K242">
        <f t="shared" si="44"/>
        <v>3.7596480367482185E-2</v>
      </c>
      <c r="L242">
        <f t="shared" si="45"/>
        <v>5.7760669748157259E-2</v>
      </c>
    </row>
    <row r="243" spans="1:12">
      <c r="A243">
        <v>19.7</v>
      </c>
      <c r="B243">
        <f t="shared" si="46"/>
        <v>30.549999999999997</v>
      </c>
      <c r="C243">
        <f t="shared" si="36"/>
        <v>2.9194078714496594E-9</v>
      </c>
      <c r="D243">
        <f t="shared" si="37"/>
        <v>1.8653863258965441E-4</v>
      </c>
      <c r="E243">
        <f t="shared" si="38"/>
        <v>3.5853268764441163E-3</v>
      </c>
      <c r="F243">
        <f t="shared" si="39"/>
        <v>1.4049310032640025E-2</v>
      </c>
      <c r="G243">
        <f t="shared" si="40"/>
        <v>3.0833950917121298E-2</v>
      </c>
      <c r="H243">
        <f t="shared" si="41"/>
        <v>9.7125859883550681E-6</v>
      </c>
      <c r="I243">
        <f t="shared" si="42"/>
        <v>3.4066533330996563E-3</v>
      </c>
      <c r="J243">
        <f t="shared" si="43"/>
        <v>1.7194678836378208E-2</v>
      </c>
      <c r="K243">
        <f t="shared" si="44"/>
        <v>3.6634796394475734E-2</v>
      </c>
      <c r="L243">
        <f t="shared" si="45"/>
        <v>5.6751221459572197E-2</v>
      </c>
    </row>
    <row r="244" spans="1:12">
      <c r="A244">
        <v>19.8</v>
      </c>
      <c r="B244">
        <f t="shared" si="46"/>
        <v>30.700000000000003</v>
      </c>
      <c r="C244">
        <f t="shared" si="36"/>
        <v>1.9557609203250065E-9</v>
      </c>
      <c r="D244">
        <f t="shared" si="37"/>
        <v>1.5976071953122031E-4</v>
      </c>
      <c r="E244">
        <f t="shared" si="38"/>
        <v>3.2722164692344665E-3</v>
      </c>
      <c r="F244">
        <f t="shared" si="39"/>
        <v>1.3200494037294626E-2</v>
      </c>
      <c r="G244">
        <f t="shared" si="40"/>
        <v>2.9457156592042927E-2</v>
      </c>
      <c r="H244">
        <f t="shared" si="41"/>
        <v>8.0317697377029219E-6</v>
      </c>
      <c r="I244">
        <f t="shared" si="42"/>
        <v>3.1680032001561126E-3</v>
      </c>
      <c r="J244">
        <f t="shared" si="43"/>
        <v>1.6502446687885117E-2</v>
      </c>
      <c r="K244">
        <f t="shared" si="44"/>
        <v>3.5676668853307496E-2</v>
      </c>
      <c r="L244">
        <f t="shared" si="45"/>
        <v>5.5732822837119805E-2</v>
      </c>
    </row>
    <row r="245" spans="1:12">
      <c r="A245">
        <v>19.899999999999999</v>
      </c>
      <c r="B245">
        <f t="shared" si="46"/>
        <v>30.849999999999998</v>
      </c>
      <c r="C245">
        <f t="shared" si="36"/>
        <v>1.3012696804555644E-9</v>
      </c>
      <c r="D245">
        <f t="shared" si="37"/>
        <v>1.3645261799770522E-4</v>
      </c>
      <c r="E245">
        <f t="shared" si="38"/>
        <v>2.9813096683576411E-3</v>
      </c>
      <c r="F245">
        <f t="shared" si="39"/>
        <v>1.2387274739268551E-2</v>
      </c>
      <c r="G245">
        <f t="shared" si="40"/>
        <v>2.8113547693101367E-2</v>
      </c>
      <c r="H245">
        <f t="shared" si="41"/>
        <v>6.6224433635293322E-6</v>
      </c>
      <c r="I245">
        <f t="shared" si="42"/>
        <v>2.94245256390048E-3</v>
      </c>
      <c r="J245">
        <f t="shared" si="43"/>
        <v>1.5825539249055331E-2</v>
      </c>
      <c r="K245">
        <f t="shared" si="44"/>
        <v>3.4722994674080042E-2</v>
      </c>
      <c r="L245">
        <f t="shared" si="45"/>
        <v>5.4706451606075325E-2</v>
      </c>
    </row>
    <row r="246" spans="1:12">
      <c r="A246">
        <v>20</v>
      </c>
      <c r="B246">
        <f t="shared" si="46"/>
        <v>31</v>
      </c>
      <c r="C246">
        <f t="shared" si="36"/>
        <v>8.5983932270212451E-10</v>
      </c>
      <c r="D246">
        <f t="shared" si="37"/>
        <v>1.1622314835328776E-4</v>
      </c>
      <c r="E246">
        <f t="shared" si="38"/>
        <v>2.7115457453413105E-3</v>
      </c>
      <c r="F246">
        <f t="shared" si="39"/>
        <v>1.1609321207842405E-2</v>
      </c>
      <c r="G246">
        <f t="shared" si="40"/>
        <v>2.6804018738247205E-2</v>
      </c>
      <c r="H246">
        <f t="shared" si="41"/>
        <v>5.4443397624688757E-6</v>
      </c>
      <c r="I246">
        <f t="shared" si="42"/>
        <v>2.7295785143296464E-3</v>
      </c>
      <c r="J246">
        <f t="shared" si="43"/>
        <v>1.5164297955368389E-2</v>
      </c>
      <c r="K246">
        <f t="shared" si="44"/>
        <v>3.377464863477949E-2</v>
      </c>
      <c r="L246">
        <f t="shared" si="45"/>
        <v>5.3673086075362461E-2</v>
      </c>
    </row>
    <row r="247" spans="1:12">
      <c r="A247">
        <v>20.100000000000001</v>
      </c>
      <c r="B247">
        <f t="shared" si="46"/>
        <v>31.150000000000002</v>
      </c>
      <c r="C247">
        <f t="shared" si="36"/>
        <v>5.6420044879609933E-10</v>
      </c>
      <c r="D247">
        <f t="shared" si="37"/>
        <v>9.8716666296419251E-5</v>
      </c>
      <c r="E247">
        <f t="shared" si="38"/>
        <v>2.461866599427306E-3</v>
      </c>
      <c r="F247">
        <f t="shared" si="39"/>
        <v>1.0866217729120768E-2</v>
      </c>
      <c r="G247">
        <f t="shared" si="40"/>
        <v>2.5529353834555988E-2</v>
      </c>
      <c r="H247">
        <f t="shared" si="41"/>
        <v>4.4625329724224117E-6</v>
      </c>
      <c r="I247">
        <f t="shared" si="42"/>
        <v>2.5289487581796094E-3</v>
      </c>
      <c r="J247">
        <f t="shared" si="43"/>
        <v>1.451902338822896E-2</v>
      </c>
      <c r="K247">
        <f t="shared" si="44"/>
        <v>3.2832481890674489E-2</v>
      </c>
      <c r="L247">
        <f t="shared" si="45"/>
        <v>5.2633703475791507E-2</v>
      </c>
    </row>
    <row r="248" spans="1:12">
      <c r="A248">
        <v>20.2</v>
      </c>
      <c r="B248">
        <f t="shared" si="46"/>
        <v>31.299999999999997</v>
      </c>
      <c r="C248">
        <f t="shared" si="36"/>
        <v>3.6760649288483123E-10</v>
      </c>
      <c r="D248">
        <f t="shared" si="37"/>
        <v>8.3611019688687444E-5</v>
      </c>
      <c r="E248">
        <f t="shared" si="38"/>
        <v>2.2312217558652461E-3</v>
      </c>
      <c r="F248">
        <f t="shared" si="39"/>
        <v>1.0157469094513899E-2</v>
      </c>
      <c r="G248">
        <f t="shared" si="40"/>
        <v>2.4290227252889481E-2</v>
      </c>
      <c r="H248">
        <f t="shared" si="41"/>
        <v>3.6468352753013986E-6</v>
      </c>
      <c r="I248">
        <f t="shared" si="42"/>
        <v>2.3401237477938732E-3</v>
      </c>
      <c r="J248">
        <f t="shared" si="43"/>
        <v>1.3889975624549791E-2</v>
      </c>
      <c r="K248">
        <f t="shared" si="44"/>
        <v>3.1897320579620823E-2</v>
      </c>
      <c r="L248">
        <f t="shared" si="45"/>
        <v>5.1589278305809567E-2</v>
      </c>
    </row>
    <row r="249" spans="1:12">
      <c r="A249">
        <v>20.3</v>
      </c>
      <c r="B249">
        <f t="shared" si="46"/>
        <v>31.450000000000003</v>
      </c>
      <c r="C249">
        <f t="shared" si="36"/>
        <v>2.3781203597556394E-10</v>
      </c>
      <c r="D249">
        <f t="shared" si="37"/>
        <v>7.0615460715085915E-5</v>
      </c>
      <c r="E249">
        <f t="shared" si="38"/>
        <v>2.0185729885948706E-3</v>
      </c>
      <c r="F249">
        <f t="shared" si="39"/>
        <v>9.4825060740267152E-3</v>
      </c>
      <c r="G249">
        <f t="shared" si="40"/>
        <v>2.3087204440048036E-2</v>
      </c>
      <c r="H249">
        <f t="shared" si="41"/>
        <v>2.9712455357406453E-6</v>
      </c>
      <c r="I249">
        <f t="shared" si="42"/>
        <v>2.162658731279939E-3</v>
      </c>
      <c r="J249">
        <f t="shared" si="43"/>
        <v>1.3277374710765013E-2</v>
      </c>
      <c r="K249">
        <f t="shared" si="44"/>
        <v>3.0969964507115502E-2</v>
      </c>
      <c r="L249">
        <f t="shared" si="45"/>
        <v>5.0540780689085879E-2</v>
      </c>
    </row>
    <row r="250" spans="1:12">
      <c r="A250">
        <v>20.399999999999999</v>
      </c>
      <c r="B250">
        <f t="shared" si="46"/>
        <v>31.599999999999998</v>
      </c>
      <c r="C250">
        <f t="shared" si="36"/>
        <v>1.5273989581534405E-10</v>
      </c>
      <c r="D250">
        <f t="shared" si="37"/>
        <v>5.946854116303512E-5</v>
      </c>
      <c r="E250">
        <f t="shared" si="38"/>
        <v>1.8228985550749143E-3</v>
      </c>
      <c r="F250">
        <f t="shared" si="39"/>
        <v>8.8406910350589032E-3</v>
      </c>
      <c r="G250">
        <f t="shared" si="40"/>
        <v>2.1920743454919872E-2</v>
      </c>
      <c r="H250">
        <f t="shared" si="41"/>
        <v>2.4134470389045941E-6</v>
      </c>
      <c r="I250">
        <f t="shared" si="42"/>
        <v>1.9961057161524956E-3</v>
      </c>
      <c r="J250">
        <f t="shared" si="43"/>
        <v>1.2681401256825691E-2</v>
      </c>
      <c r="K250">
        <f t="shared" si="44"/>
        <v>3.0051185914631257E-2</v>
      </c>
      <c r="L250">
        <f t="shared" si="45"/>
        <v>4.9489174748230072E-2</v>
      </c>
    </row>
    <row r="251" spans="1:12">
      <c r="A251">
        <v>20.5</v>
      </c>
      <c r="B251">
        <f t="shared" si="46"/>
        <v>31.75</v>
      </c>
      <c r="C251">
        <f t="shared" si="36"/>
        <v>9.7388133267463927E-11</v>
      </c>
      <c r="D251">
        <f t="shared" si="37"/>
        <v>4.9936015644500633E-5</v>
      </c>
      <c r="E251">
        <f t="shared" si="38"/>
        <v>1.6431970352288028E-3</v>
      </c>
      <c r="F251">
        <f t="shared" si="39"/>
        <v>8.2313236675600962E-3</v>
      </c>
      <c r="G251">
        <f t="shared" si="40"/>
        <v>2.0791196812789937E-2</v>
      </c>
      <c r="H251">
        <f t="shared" si="41"/>
        <v>1.9543527011969383E-6</v>
      </c>
      <c r="I251">
        <f t="shared" si="42"/>
        <v>1.8400153396024611E-3</v>
      </c>
      <c r="J251">
        <f t="shared" si="43"/>
        <v>1.2102197145235791E-2</v>
      </c>
      <c r="K251">
        <f t="shared" si="44"/>
        <v>2.9141728334437428E-2</v>
      </c>
      <c r="L251">
        <f t="shared" si="45"/>
        <v>4.843541699890646E-2</v>
      </c>
    </row>
    <row r="252" spans="1:12">
      <c r="A252">
        <v>20.6</v>
      </c>
      <c r="B252">
        <f t="shared" si="46"/>
        <v>31.900000000000002</v>
      </c>
      <c r="C252">
        <f t="shared" si="36"/>
        <v>6.1639793688622299E-11</v>
      </c>
      <c r="D252">
        <f t="shared" si="37"/>
        <v>4.1808774579674357E-5</v>
      </c>
      <c r="E252">
        <f t="shared" si="38"/>
        <v>1.4784907705543699E-3</v>
      </c>
      <c r="F252">
        <f t="shared" si="39"/>
        <v>7.6536467768452054E-3</v>
      </c>
      <c r="G252">
        <f t="shared" si="40"/>
        <v>1.9698813719765781E-2</v>
      </c>
      <c r="H252">
        <f t="shared" si="41"/>
        <v>1.5776952279684588E-6</v>
      </c>
      <c r="I252">
        <f t="shared" si="42"/>
        <v>1.6939386394866146E-3</v>
      </c>
      <c r="J252">
        <f t="shared" si="43"/>
        <v>1.1539866349728669E-2</v>
      </c>
      <c r="K252">
        <f t="shared" si="44"/>
        <v>2.8242305533777663E-2</v>
      </c>
      <c r="L252">
        <f t="shared" si="45"/>
        <v>4.7380454768553452E-2</v>
      </c>
    </row>
    <row r="253" spans="1:12">
      <c r="A253">
        <v>20.7</v>
      </c>
      <c r="B253">
        <f t="shared" si="46"/>
        <v>32.049999999999997</v>
      </c>
      <c r="C253">
        <f t="shared" si="36"/>
        <v>3.8724372322012507E-11</v>
      </c>
      <c r="D253">
        <f t="shared" si="37"/>
        <v>3.4900825767717979E-5</v>
      </c>
      <c r="E253">
        <f t="shared" si="38"/>
        <v>1.3278289033415542E-3</v>
      </c>
      <c r="F253">
        <f t="shared" si="39"/>
        <v>7.1068521061492355E-3</v>
      </c>
      <c r="G253">
        <f t="shared" si="40"/>
        <v>1.864374267722561E-2</v>
      </c>
      <c r="H253">
        <f t="shared" si="41"/>
        <v>1.2696595745224787E-6</v>
      </c>
      <c r="I253">
        <f t="shared" si="42"/>
        <v>1.5574287210924145E-3</v>
      </c>
      <c r="J253">
        <f t="shared" si="43"/>
        <v>1.0994475857761121E-2</v>
      </c>
      <c r="K253">
        <f t="shared" si="44"/>
        <v>2.73536005509201E-2</v>
      </c>
      <c r="L253">
        <f t="shared" si="45"/>
        <v>4.6325224643851637E-2</v>
      </c>
    </row>
    <row r="254" spans="1:12">
      <c r="A254">
        <v>20.8</v>
      </c>
      <c r="B254">
        <f t="shared" si="46"/>
        <v>32.200000000000003</v>
      </c>
      <c r="C254">
        <f t="shared" si="36"/>
        <v>2.4145820369488031E-11</v>
      </c>
      <c r="D254">
        <f t="shared" si="37"/>
        <v>2.9047340440001634E-5</v>
      </c>
      <c r="E254">
        <f t="shared" si="38"/>
        <v>1.1902900196219823E-3</v>
      </c>
      <c r="F254">
        <f t="shared" si="39"/>
        <v>6.5900861520736161E-3</v>
      </c>
      <c r="G254">
        <f t="shared" si="40"/>
        <v>1.762603443430482E-2</v>
      </c>
      <c r="H254">
        <f t="shared" si="41"/>
        <v>1.0185549226434349E-6</v>
      </c>
      <c r="I254">
        <f t="shared" si="42"/>
        <v>1.4300423156891383E-3</v>
      </c>
      <c r="J254">
        <f t="shared" si="43"/>
        <v>1.046605669061716E-2</v>
      </c>
      <c r="K254">
        <f t="shared" si="44"/>
        <v>2.6476264825237739E-2</v>
      </c>
      <c r="L254">
        <f t="shared" si="45"/>
        <v>4.5270650950995729E-2</v>
      </c>
    </row>
    <row r="255" spans="1:12">
      <c r="A255">
        <v>20.9</v>
      </c>
      <c r="B255">
        <f t="shared" si="46"/>
        <v>32.349999999999994</v>
      </c>
      <c r="C255">
        <f t="shared" si="36"/>
        <v>1.4941699708976155E-11</v>
      </c>
      <c r="D255">
        <f t="shared" si="37"/>
        <v>2.410277686750202E-5</v>
      </c>
      <c r="E255">
        <f t="shared" si="38"/>
        <v>1.0649844029024923E-3</v>
      </c>
      <c r="F255">
        <f t="shared" si="39"/>
        <v>6.1024559374285312E-3</v>
      </c>
      <c r="G255">
        <f t="shared" si="40"/>
        <v>1.6645645264739013E-2</v>
      </c>
      <c r="H255">
        <f t="shared" si="41"/>
        <v>8.1452330604430569E-7</v>
      </c>
      <c r="I255">
        <f t="shared" si="42"/>
        <v>1.3113412278204315E-3</v>
      </c>
      <c r="J255">
        <f t="shared" si="43"/>
        <v>9.9546050145722688E-3</v>
      </c>
      <c r="K255">
        <f t="shared" si="44"/>
        <v>2.5610917423106467E-2</v>
      </c>
      <c r="L255">
        <f t="shared" si="45"/>
        <v>4.421764427273317E-2</v>
      </c>
    </row>
    <row r="256" spans="1:12">
      <c r="A256">
        <v>21</v>
      </c>
      <c r="B256">
        <f t="shared" si="46"/>
        <v>32.5</v>
      </c>
      <c r="C256">
        <f t="shared" si="36"/>
        <v>9.1753870885540536E-12</v>
      </c>
      <c r="D256">
        <f t="shared" si="37"/>
        <v>1.9939091913264678E-5</v>
      </c>
      <c r="E256">
        <f t="shared" si="38"/>
        <v>9.5105590888234907E-4</v>
      </c>
      <c r="F256">
        <f t="shared" si="39"/>
        <v>5.6430347075877262E-3</v>
      </c>
      <c r="G256">
        <f t="shared" si="40"/>
        <v>1.5702440542864186E-2</v>
      </c>
      <c r="H256">
        <f t="shared" si="41"/>
        <v>6.4928199601913775E-7</v>
      </c>
      <c r="I256">
        <f t="shared" si="42"/>
        <v>1.2008936692168323E-3</v>
      </c>
      <c r="J256">
        <f t="shared" si="43"/>
        <v>9.4600833362665591E-3</v>
      </c>
      <c r="K256">
        <f t="shared" si="44"/>
        <v>2.4758144361030347E-2</v>
      </c>
      <c r="L256">
        <f t="shared" si="45"/>
        <v>4.3167100006010768E-2</v>
      </c>
    </row>
    <row r="257" spans="1:12">
      <c r="A257">
        <v>21.1</v>
      </c>
      <c r="B257">
        <f t="shared" si="46"/>
        <v>32.650000000000006</v>
      </c>
      <c r="C257">
        <f t="shared" si="36"/>
        <v>5.5908885105192035E-12</v>
      </c>
      <c r="D257">
        <f t="shared" si="37"/>
        <v>1.6444048412907544E-5</v>
      </c>
      <c r="E257">
        <f t="shared" si="38"/>
        <v>8.4768347419892829E-4</v>
      </c>
      <c r="F257">
        <f t="shared" si="39"/>
        <v>5.2108675183233028E-3</v>
      </c>
      <c r="G257">
        <f t="shared" si="40"/>
        <v>1.4796198592275212E-2</v>
      </c>
      <c r="H257">
        <f t="shared" si="41"/>
        <v>5.158967848212357E-7</v>
      </c>
      <c r="I257">
        <f t="shared" si="42"/>
        <v>1.0982754781028339E-3</v>
      </c>
      <c r="J257">
        <f t="shared" si="43"/>
        <v>8.9824217751791301E-3</v>
      </c>
      <c r="K257">
        <f t="shared" si="44"/>
        <v>2.3918498027026482E-2</v>
      </c>
      <c r="L257">
        <f t="shared" si="45"/>
        <v>4.2119896963949598E-2</v>
      </c>
    </row>
    <row r="258" spans="1:12">
      <c r="A258">
        <v>21.2</v>
      </c>
      <c r="B258">
        <f t="shared" si="46"/>
        <v>32.799999999999997</v>
      </c>
      <c r="C258">
        <f t="shared" si="36"/>
        <v>3.3801409220162544E-12</v>
      </c>
      <c r="D258">
        <f t="shared" si="37"/>
        <v>1.3519623954110925E-5</v>
      </c>
      <c r="E258">
        <f t="shared" si="38"/>
        <v>7.5408227476967185E-4</v>
      </c>
      <c r="F258">
        <f t="shared" si="39"/>
        <v>4.8049766851493451E-3</v>
      </c>
      <c r="G258">
        <f t="shared" si="40"/>
        <v>1.3926614779546728E-2</v>
      </c>
      <c r="H258">
        <f t="shared" si="41"/>
        <v>4.0858337079358042E-7</v>
      </c>
      <c r="I258">
        <f t="shared" si="42"/>
        <v>1.0030712235337845E-3</v>
      </c>
      <c r="J258">
        <f t="shared" si="43"/>
        <v>8.5215194058834067E-3</v>
      </c>
      <c r="K258">
        <f t="shared" si="44"/>
        <v>2.3092496700913609E-2</v>
      </c>
      <c r="L258">
        <f t="shared" si="45"/>
        <v>4.1076896025719276E-2</v>
      </c>
    </row>
    <row r="259" spans="1:12">
      <c r="A259">
        <v>21.3</v>
      </c>
      <c r="B259">
        <f t="shared" si="46"/>
        <v>32.950000000000003</v>
      </c>
      <c r="C259">
        <f t="shared" si="36"/>
        <v>2.0274568157827887E-12</v>
      </c>
      <c r="D259">
        <f t="shared" si="37"/>
        <v>1.1080524526432709E-5</v>
      </c>
      <c r="E259">
        <f t="shared" si="38"/>
        <v>6.6950455148770025E-4</v>
      </c>
      <c r="F259">
        <f t="shared" si="39"/>
        <v>4.4243670664516187E-3</v>
      </c>
      <c r="G259">
        <f t="shared" si="40"/>
        <v>1.3093305824546073E-2</v>
      </c>
      <c r="H259">
        <f t="shared" si="41"/>
        <v>3.2253414843242501E-7</v>
      </c>
      <c r="I259">
        <f t="shared" si="42"/>
        <v>9.1487519521786336E-4</v>
      </c>
      <c r="J259">
        <f t="shared" si="43"/>
        <v>8.0772456625967277E-3</v>
      </c>
      <c r="K259">
        <f t="shared" si="44"/>
        <v>2.2280624173767263E-2</v>
      </c>
      <c r="L259">
        <f t="shared" si="45"/>
        <v>4.0038938837731498E-2</v>
      </c>
    </row>
    <row r="260" spans="1:12">
      <c r="A260">
        <v>21.4</v>
      </c>
      <c r="B260">
        <f t="shared" si="46"/>
        <v>33.099999999999994</v>
      </c>
      <c r="C260">
        <f t="shared" si="36"/>
        <v>1.2064139256343409E-12</v>
      </c>
      <c r="D260">
        <f t="shared" si="37"/>
        <v>9.0528046359544477E-6</v>
      </c>
      <c r="E260">
        <f t="shared" si="38"/>
        <v>5.9324012287732711E-4</v>
      </c>
      <c r="F260">
        <f t="shared" si="39"/>
        <v>4.0680311550876846E-3</v>
      </c>
      <c r="G260">
        <f t="shared" si="40"/>
        <v>1.2295814298218325E-2</v>
      </c>
      <c r="H260">
        <f t="shared" si="41"/>
        <v>2.5376783128463197E-7</v>
      </c>
      <c r="I260">
        <f t="shared" si="42"/>
        <v>8.3329228005160649E-4</v>
      </c>
      <c r="J260">
        <f t="shared" si="43"/>
        <v>7.649441798416215E-3</v>
      </c>
      <c r="K260">
        <f t="shared" si="44"/>
        <v>2.1483329466419478E-2</v>
      </c>
      <c r="L260">
        <f t="shared" si="45"/>
        <v>3.9006846569399463E-2</v>
      </c>
    </row>
    <row r="261" spans="1:12">
      <c r="A261">
        <v>21.5</v>
      </c>
      <c r="B261">
        <f t="shared" si="46"/>
        <v>33.25</v>
      </c>
      <c r="C261">
        <f t="shared" si="36"/>
        <v>7.1208835877408712E-13</v>
      </c>
      <c r="D261">
        <f t="shared" si="37"/>
        <v>7.3725938298656388E-6</v>
      </c>
      <c r="E261">
        <f t="shared" si="38"/>
        <v>5.2461660582161791E-4</v>
      </c>
      <c r="F261">
        <f t="shared" si="39"/>
        <v>3.7349539556747178E-3</v>
      </c>
      <c r="G261">
        <f t="shared" si="40"/>
        <v>1.1533613278293466E-2</v>
      </c>
      <c r="H261">
        <f t="shared" si="41"/>
        <v>1.9899947940261079E-7</v>
      </c>
      <c r="I261">
        <f t="shared" si="42"/>
        <v>7.5793872731896037E-4</v>
      </c>
      <c r="J261">
        <f t="shared" si="43"/>
        <v>7.2379223915581799E-3</v>
      </c>
      <c r="K261">
        <f t="shared" si="44"/>
        <v>2.0701026646500264E-2</v>
      </c>
      <c r="L261">
        <f t="shared" si="45"/>
        <v>3.798141872653097E-2</v>
      </c>
    </row>
    <row r="262" spans="1:12">
      <c r="A262">
        <v>21.6</v>
      </c>
      <c r="B262">
        <f t="shared" si="46"/>
        <v>33.400000000000006</v>
      </c>
      <c r="C262">
        <f t="shared" si="36"/>
        <v>4.1689716085670196E-13</v>
      </c>
      <c r="D262">
        <f t="shared" si="37"/>
        <v>5.9849281536891943E-6</v>
      </c>
      <c r="E262">
        <f t="shared" si="38"/>
        <v>4.6299936664102783E-4</v>
      </c>
      <c r="F262">
        <f t="shared" si="39"/>
        <v>3.4241176274186613E-3</v>
      </c>
      <c r="G262">
        <f t="shared" si="40"/>
        <v>1.0806111133167538E-2</v>
      </c>
      <c r="H262">
        <f t="shared" si="41"/>
        <v>1.555286602118737E-7</v>
      </c>
      <c r="I262">
        <f t="shared" si="42"/>
        <v>6.8844280517015011E-4</v>
      </c>
      <c r="J262">
        <f t="shared" si="43"/>
        <v>6.8424768908885167E-3</v>
      </c>
      <c r="K262">
        <f t="shared" si="44"/>
        <v>1.9934094743142672E-2</v>
      </c>
      <c r="L262">
        <f t="shared" si="45"/>
        <v>3.6963432025226978E-2</v>
      </c>
    </row>
    <row r="263" spans="1:12">
      <c r="A263">
        <v>21.7</v>
      </c>
      <c r="B263">
        <f t="shared" si="46"/>
        <v>33.549999999999997</v>
      </c>
      <c r="C263">
        <f t="shared" si="36"/>
        <v>2.4207279662298017E-13</v>
      </c>
      <c r="D263">
        <f t="shared" si="37"/>
        <v>4.8426838634661475E-6</v>
      </c>
      <c r="E263">
        <f t="shared" si="38"/>
        <v>4.0779122563697271E-4</v>
      </c>
      <c r="F263">
        <f t="shared" si="39"/>
        <v>3.134505875039962E-3</v>
      </c>
      <c r="G263">
        <f t="shared" si="40"/>
        <v>1.0112656404227351E-2</v>
      </c>
      <c r="H263">
        <f t="shared" si="41"/>
        <v>1.2114363697975895E-7</v>
      </c>
      <c r="I263">
        <f t="shared" si="42"/>
        <v>6.2444535160365413E-4</v>
      </c>
      <c r="J263">
        <f t="shared" si="43"/>
        <v>6.4628711930468678E-3</v>
      </c>
      <c r="K263">
        <f t="shared" si="44"/>
        <v>1.9182877758104764E-2</v>
      </c>
      <c r="L263">
        <f t="shared" si="45"/>
        <v>3.595363932895506E-2</v>
      </c>
    </row>
    <row r="264" spans="1:12">
      <c r="A264">
        <v>21.8</v>
      </c>
      <c r="B264">
        <f t="shared" si="46"/>
        <v>33.700000000000003</v>
      </c>
      <c r="C264">
        <f t="shared" si="36"/>
        <v>1.3939568385933417E-13</v>
      </c>
      <c r="D264">
        <f t="shared" si="37"/>
        <v>3.9056097280989886E-6</v>
      </c>
      <c r="E264">
        <f t="shared" si="38"/>
        <v>3.584319387297828E-4</v>
      </c>
      <c r="F264">
        <f t="shared" si="39"/>
        <v>2.8651080730951123E-3</v>
      </c>
      <c r="G264">
        <f t="shared" si="40"/>
        <v>9.4525427571296363E-3</v>
      </c>
      <c r="H264">
        <f t="shared" si="41"/>
        <v>9.4039648197040729E-8</v>
      </c>
      <c r="I264">
        <f t="shared" si="42"/>
        <v>5.6560022372034247E-4</v>
      </c>
      <c r="J264">
        <f t="shared" si="43"/>
        <v>6.0988492435262295E-3</v>
      </c>
      <c r="K264">
        <f t="shared" si="44"/>
        <v>1.8447684771701625E-2</v>
      </c>
      <c r="L264">
        <f t="shared" si="45"/>
        <v>3.4952768651250715E-2</v>
      </c>
    </row>
    <row r="265" spans="1:12">
      <c r="A265">
        <v>21.9</v>
      </c>
      <c r="B265">
        <f t="shared" si="46"/>
        <v>33.849999999999994</v>
      </c>
      <c r="C265">
        <f t="shared" si="36"/>
        <v>7.9598163072093852E-14</v>
      </c>
      <c r="D265">
        <f t="shared" si="37"/>
        <v>3.1394534712573122E-6</v>
      </c>
      <c r="E265">
        <f t="shared" si="38"/>
        <v>3.1439748003221055E-4</v>
      </c>
      <c r="F265">
        <f t="shared" si="39"/>
        <v>2.6149231117466205E-3</v>
      </c>
      <c r="G265">
        <f t="shared" si="40"/>
        <v>8.825013972997087E-3</v>
      </c>
      <c r="H265">
        <f t="shared" si="41"/>
        <v>7.2749510362367877E-8</v>
      </c>
      <c r="I265">
        <f t="shared" si="42"/>
        <v>5.1157464950137737E-4</v>
      </c>
      <c r="J265">
        <f t="shared" si="43"/>
        <v>5.7501346541715811E-3</v>
      </c>
      <c r="K265">
        <f t="shared" si="44"/>
        <v>1.7728790141590879E-2</v>
      </c>
      <c r="L265">
        <f t="shared" si="45"/>
        <v>3.3961522226278351E-2</v>
      </c>
    </row>
    <row r="266" spans="1:12">
      <c r="A266">
        <v>22</v>
      </c>
      <c r="B266">
        <f t="shared" si="46"/>
        <v>34</v>
      </c>
      <c r="C266">
        <f t="shared" si="36"/>
        <v>4.5068285069455356E-14</v>
      </c>
      <c r="D266">
        <f t="shared" si="37"/>
        <v>2.5151773033893014E-6</v>
      </c>
      <c r="E266">
        <f t="shared" si="38"/>
        <v>2.7519914912695775E-4</v>
      </c>
      <c r="F266">
        <f t="shared" si="39"/>
        <v>2.3829629547685691E-3</v>
      </c>
      <c r="G266">
        <f t="shared" si="40"/>
        <v>8.2292689511470115E-3</v>
      </c>
      <c r="H266">
        <f t="shared" si="41"/>
        <v>5.6084942806646367E-8</v>
      </c>
      <c r="I266">
        <f t="shared" si="42"/>
        <v>4.6204948677973698E-4</v>
      </c>
      <c r="J266">
        <f t="shared" si="43"/>
        <v>5.4164323297031958E-3</v>
      </c>
      <c r="K266">
        <f t="shared" si="44"/>
        <v>1.7026433792118826E-2</v>
      </c>
      <c r="L266">
        <f t="shared" si="45"/>
        <v>3.2980575649248133E-2</v>
      </c>
    </row>
    <row r="267" spans="1:12">
      <c r="A267">
        <v>22.1</v>
      </c>
      <c r="B267">
        <f t="shared" si="46"/>
        <v>34.150000000000006</v>
      </c>
      <c r="C267">
        <f t="shared" si="36"/>
        <v>2.5299793539109966E-14</v>
      </c>
      <c r="D267">
        <f t="shared" si="37"/>
        <v>2.0082570662503815E-6</v>
      </c>
      <c r="E267">
        <f t="shared" si="38"/>
        <v>2.4038252648173953E-4</v>
      </c>
      <c r="F267">
        <f t="shared" si="39"/>
        <v>2.1682559032664135E-3</v>
      </c>
      <c r="G267">
        <f t="shared" si="40"/>
        <v>7.6644666958197915E-3</v>
      </c>
      <c r="H267">
        <f t="shared" si="41"/>
        <v>4.3087173832277302E-8</v>
      </c>
      <c r="I267">
        <f t="shared" si="42"/>
        <v>4.1671939442910463E-4</v>
      </c>
      <c r="J267">
        <f t="shared" si="43"/>
        <v>5.0974300960527222E-3</v>
      </c>
      <c r="K267">
        <f t="shared" si="44"/>
        <v>1.6340821591609916E-2</v>
      </c>
      <c r="L267">
        <f t="shared" si="45"/>
        <v>3.2010577088450252E-2</v>
      </c>
    </row>
    <row r="268" spans="1:12">
      <c r="A268">
        <v>22.2</v>
      </c>
      <c r="B268">
        <f t="shared" si="46"/>
        <v>34.299999999999997</v>
      </c>
      <c r="C268">
        <f t="shared" si="36"/>
        <v>1.4080055482726427E-14</v>
      </c>
      <c r="D268">
        <f t="shared" si="37"/>
        <v>1.5980592375311033E-6</v>
      </c>
      <c r="E268">
        <f t="shared" si="38"/>
        <v>2.0952629986217827E-4</v>
      </c>
      <c r="F268">
        <f t="shared" si="39"/>
        <v>1.969849561208195E-3</v>
      </c>
      <c r="G268">
        <f t="shared" si="40"/>
        <v>7.1297312604037266E-3</v>
      </c>
      <c r="H268">
        <f t="shared" si="41"/>
        <v>3.2985540650411435E-8</v>
      </c>
      <c r="I268">
        <f t="shared" si="42"/>
        <v>3.752929210835754E-4</v>
      </c>
      <c r="J268">
        <f t="shared" si="43"/>
        <v>4.7928003235178729E-3</v>
      </c>
      <c r="K268">
        <f t="shared" si="44"/>
        <v>1.5672125814676321E-2</v>
      </c>
      <c r="L268">
        <f t="shared" si="45"/>
        <v>3.1052146570418191E-2</v>
      </c>
    </row>
    <row r="269" spans="1:12">
      <c r="A269">
        <v>22.3</v>
      </c>
      <c r="B269">
        <f t="shared" si="46"/>
        <v>34.450000000000003</v>
      </c>
      <c r="C269">
        <f t="shared" si="36"/>
        <v>7.7677722978728334E-15</v>
      </c>
      <c r="D269">
        <f t="shared" si="37"/>
        <v>1.2672899035993991E-6</v>
      </c>
      <c r="E269">
        <f t="shared" si="38"/>
        <v>1.8224098381764212E-4</v>
      </c>
      <c r="F269">
        <f t="shared" si="39"/>
        <v>1.7868135013899189E-3</v>
      </c>
      <c r="G269">
        <f t="shared" si="40"/>
        <v>6.6241566238524775E-3</v>
      </c>
      <c r="H269">
        <f t="shared" si="41"/>
        <v>2.516293996187582E-8</v>
      </c>
      <c r="I269">
        <f t="shared" si="42"/>
        <v>3.3749251692847675E-4</v>
      </c>
      <c r="J269">
        <f t="shared" si="43"/>
        <v>4.5022015379957312E-3</v>
      </c>
      <c r="K269">
        <f t="shared" si="44"/>
        <v>1.5020485686331866E-2</v>
      </c>
      <c r="L269">
        <f t="shared" si="45"/>
        <v>3.0105875339485649E-2</v>
      </c>
    </row>
    <row r="270" spans="1:12">
      <c r="A270">
        <v>22.4</v>
      </c>
      <c r="B270">
        <f t="shared" si="46"/>
        <v>34.599999999999994</v>
      </c>
      <c r="C270">
        <f t="shared" si="36"/>
        <v>4.2477252965380431E-15</v>
      </c>
      <c r="D270">
        <f t="shared" si="37"/>
        <v>1.0015097858718935E-6</v>
      </c>
      <c r="E270">
        <f t="shared" si="38"/>
        <v>1.5816755334519854E-4</v>
      </c>
      <c r="F270">
        <f t="shared" si="39"/>
        <v>1.6182416328670184E-3</v>
      </c>
      <c r="G270">
        <f t="shared" si="40"/>
        <v>6.146811475346247E-3</v>
      </c>
      <c r="H270">
        <f t="shared" si="41"/>
        <v>1.9127120573198811E-8</v>
      </c>
      <c r="I270">
        <f t="shared" si="42"/>
        <v>3.0305447426819799E-4</v>
      </c>
      <c r="J270">
        <f t="shared" si="43"/>
        <v>4.2252800138396608E-3</v>
      </c>
      <c r="K270">
        <f t="shared" si="44"/>
        <v>1.4386008004425061E-2</v>
      </c>
      <c r="L270">
        <f t="shared" si="45"/>
        <v>2.9172325292745313E-2</v>
      </c>
    </row>
    <row r="271" spans="1:12">
      <c r="A271">
        <v>22.5</v>
      </c>
      <c r="B271">
        <f t="shared" si="46"/>
        <v>34.75</v>
      </c>
      <c r="C271">
        <f t="shared" si="36"/>
        <v>2.3022212581736094E-15</v>
      </c>
      <c r="D271">
        <f t="shared" si="37"/>
        <v>7.8870948301957361E-7</v>
      </c>
      <c r="E271">
        <f t="shared" si="38"/>
        <v>1.3697601170977198E-4</v>
      </c>
      <c r="F271">
        <f t="shared" si="39"/>
        <v>1.4632542731561706E-3</v>
      </c>
      <c r="G271">
        <f t="shared" si="40"/>
        <v>5.6967438847371687E-3</v>
      </c>
      <c r="H271">
        <f t="shared" si="41"/>
        <v>1.4486933583625511E-8</v>
      </c>
      <c r="I271">
        <f t="shared" si="42"/>
        <v>2.717288026834033E-4</v>
      </c>
      <c r="J271">
        <f t="shared" si="43"/>
        <v>3.9616713421991535E-3</v>
      </c>
      <c r="K271">
        <f t="shared" si="44"/>
        <v>1.3768767836650523E-2</v>
      </c>
      <c r="L271">
        <f t="shared" si="45"/>
        <v>2.8252028491160149E-2</v>
      </c>
    </row>
    <row r="272" spans="1:12">
      <c r="A272">
        <v>22.6</v>
      </c>
      <c r="B272">
        <f t="shared" si="46"/>
        <v>34.900000000000006</v>
      </c>
      <c r="C272">
        <f t="shared" si="36"/>
        <v>1.2366052323023301E-15</v>
      </c>
      <c r="D272">
        <f t="shared" si="37"/>
        <v>6.1893924988436951E-7</v>
      </c>
      <c r="E272">
        <f t="shared" si="38"/>
        <v>1.1836391114278312E-4</v>
      </c>
      <c r="F272">
        <f t="shared" si="39"/>
        <v>1.3209999306329728E-3</v>
      </c>
      <c r="G272">
        <f t="shared" si="40"/>
        <v>5.2729858379352767E-3</v>
      </c>
      <c r="H272">
        <f t="shared" si="41"/>
        <v>1.0932769166010806E-8</v>
      </c>
      <c r="I272">
        <f t="shared" si="42"/>
        <v>2.4327904464041327E-4</v>
      </c>
      <c r="J272">
        <f t="shared" si="43"/>
        <v>3.7110019690443441E-3</v>
      </c>
      <c r="K272">
        <f t="shared" si="44"/>
        <v>1.3168809288169556E-2</v>
      </c>
      <c r="L272">
        <f t="shared" si="45"/>
        <v>2.734548674731923E-2</v>
      </c>
    </row>
    <row r="273" spans="1:12">
      <c r="A273">
        <v>22.7</v>
      </c>
      <c r="B273">
        <f t="shared" si="46"/>
        <v>35.049999999999997</v>
      </c>
      <c r="C273">
        <f t="shared" si="36"/>
        <v>6.582198328902492E-16</v>
      </c>
      <c r="D273">
        <f t="shared" si="37"/>
        <v>4.8398785840037304E-7</v>
      </c>
      <c r="E273">
        <f t="shared" si="38"/>
        <v>1.0205484378425066E-4</v>
      </c>
      <c r="F273">
        <f t="shared" si="39"/>
        <v>1.1906568045037488E-3</v>
      </c>
      <c r="G273">
        <f t="shared" si="40"/>
        <v>4.8745576181048467E-3</v>
      </c>
      <c r="H273">
        <f t="shared" si="41"/>
        <v>8.2205118097366151E-9</v>
      </c>
      <c r="I273">
        <f t="shared" si="42"/>
        <v>2.1748203741279114E-4</v>
      </c>
      <c r="J273">
        <f t="shared" si="43"/>
        <v>3.4728906974395611E-3</v>
      </c>
      <c r="K273">
        <f t="shared" si="44"/>
        <v>1.2586146335658348E-2</v>
      </c>
      <c r="L273">
        <f t="shared" si="45"/>
        <v>2.6453171290069893E-2</v>
      </c>
    </row>
    <row r="274" spans="1:12">
      <c r="A274">
        <v>22.8</v>
      </c>
      <c r="B274">
        <f t="shared" si="46"/>
        <v>35.200000000000003</v>
      </c>
      <c r="C274">
        <f t="shared" si="36"/>
        <v>3.4715945020660879E-16</v>
      </c>
      <c r="D274">
        <f t="shared" si="37"/>
        <v>3.7710536094418077E-7</v>
      </c>
      <c r="E274">
        <f t="shared" si="38"/>
        <v>8.7796918801826476E-5</v>
      </c>
      <c r="F274">
        <f t="shared" si="39"/>
        <v>1.0714340115039519E-3</v>
      </c>
      <c r="G274">
        <f t="shared" si="40"/>
        <v>4.5004720153450977E-3</v>
      </c>
      <c r="H274">
        <f t="shared" si="41"/>
        <v>6.1584383329307016E-9</v>
      </c>
      <c r="I274">
        <f t="shared" si="42"/>
        <v>1.9412762712299643E-4</v>
      </c>
      <c r="J274">
        <f t="shared" si="43"/>
        <v>3.2469501490170003E-3</v>
      </c>
      <c r="K274">
        <f t="shared" si="44"/>
        <v>1.2020763723416946E-2</v>
      </c>
      <c r="L274">
        <f t="shared" si="45"/>
        <v>2.5575522505998073E-2</v>
      </c>
    </row>
    <row r="275" spans="1:12">
      <c r="A275">
        <v>22.9</v>
      </c>
      <c r="B275">
        <f t="shared" si="46"/>
        <v>35.349999999999994</v>
      </c>
      <c r="C275">
        <f t="shared" si="36"/>
        <v>1.8141251391737049E-16</v>
      </c>
      <c r="D275">
        <f t="shared" si="37"/>
        <v>2.927648887180315E-7</v>
      </c>
      <c r="E275">
        <f t="shared" si="38"/>
        <v>7.5361240140024374E-5</v>
      </c>
      <c r="F275">
        <f t="shared" si="39"/>
        <v>9.6257255006163488E-4</v>
      </c>
      <c r="G275">
        <f t="shared" si="40"/>
        <v>4.1497383493973123E-3</v>
      </c>
      <c r="H275">
        <f t="shared" si="41"/>
        <v>4.5965654111890266E-9</v>
      </c>
      <c r="I275">
        <f t="shared" si="42"/>
        <v>1.7301834061430303E-4</v>
      </c>
      <c r="J275">
        <f t="shared" si="43"/>
        <v>3.0327881800018808E-3</v>
      </c>
      <c r="K275">
        <f t="shared" si="44"/>
        <v>1.1472617917007656E-2</v>
      </c>
      <c r="L275">
        <f t="shared" si="45"/>
        <v>2.4712949757471844E-2</v>
      </c>
    </row>
    <row r="276" spans="1:12">
      <c r="A276">
        <v>23</v>
      </c>
      <c r="B276">
        <f t="shared" si="46"/>
        <v>35.5</v>
      </c>
      <c r="C276">
        <f t="shared" si="36"/>
        <v>9.3917730428390614E-17</v>
      </c>
      <c r="D276">
        <f t="shared" si="37"/>
        <v>2.2645895480272949E-7</v>
      </c>
      <c r="E276">
        <f t="shared" si="38"/>
        <v>6.4540397848321333E-5</v>
      </c>
      <c r="F276">
        <f t="shared" si="39"/>
        <v>8.6334601405563575E-4</v>
      </c>
      <c r="G276">
        <f t="shared" si="40"/>
        <v>3.8213662918363481E-3</v>
      </c>
      <c r="H276">
        <f t="shared" si="41"/>
        <v>3.4180263457681755E-9</v>
      </c>
      <c r="I276">
        <f t="shared" si="42"/>
        <v>1.5396902072393475E-4</v>
      </c>
      <c r="J276">
        <f t="shared" si="43"/>
        <v>2.8300092475568974E-3</v>
      </c>
      <c r="K276">
        <f t="shared" si="44"/>
        <v>1.0941638109752173E-2</v>
      </c>
      <c r="L276">
        <f t="shared" si="45"/>
        <v>2.3865831276706231E-2</v>
      </c>
    </row>
    <row r="277" spans="1:12">
      <c r="A277">
        <v>23.1</v>
      </c>
      <c r="B277">
        <f t="shared" si="46"/>
        <v>35.650000000000006</v>
      </c>
      <c r="C277">
        <f t="shared" si="36"/>
        <v>4.8165015965138142E-17</v>
      </c>
      <c r="D277">
        <f t="shared" si="37"/>
        <v>1.7452608273188371E-7</v>
      </c>
      <c r="E277">
        <f t="shared" si="38"/>
        <v>5.514698443040534E-5</v>
      </c>
      <c r="F277">
        <f t="shared" si="39"/>
        <v>7.7306106949087E-4</v>
      </c>
      <c r="G277">
        <f t="shared" si="40"/>
        <v>3.5143694761522407E-3</v>
      </c>
      <c r="H277">
        <f t="shared" si="41"/>
        <v>2.5321209306505676E-9</v>
      </c>
      <c r="I277">
        <f t="shared" si="42"/>
        <v>1.368064303521124E-4</v>
      </c>
      <c r="J277">
        <f t="shared" si="43"/>
        <v>2.6382157226394142E-3</v>
      </c>
      <c r="K277">
        <f t="shared" si="44"/>
        <v>1.0427727277301272E-2</v>
      </c>
      <c r="L277">
        <f t="shared" si="45"/>
        <v>2.3034514135059341E-2</v>
      </c>
    </row>
    <row r="278" spans="1:12">
      <c r="A278">
        <v>23.2</v>
      </c>
      <c r="B278">
        <f t="shared" si="46"/>
        <v>35.799999999999997</v>
      </c>
      <c r="C278">
        <f t="shared" si="36"/>
        <v>2.4467019736028159E-17</v>
      </c>
      <c r="D278">
        <f t="shared" si="37"/>
        <v>1.3400393768403254E-7</v>
      </c>
      <c r="E278">
        <f t="shared" si="38"/>
        <v>4.7012146168924732E-5</v>
      </c>
      <c r="F278">
        <f t="shared" si="39"/>
        <v>6.910577084062742E-4</v>
      </c>
      <c r="G278">
        <f t="shared" si="40"/>
        <v>3.2277688860835657E-3</v>
      </c>
      <c r="H278">
        <f t="shared" si="41"/>
        <v>1.8687382566705447E-9</v>
      </c>
      <c r="I278">
        <f t="shared" si="42"/>
        <v>1.2136883051267489E-4</v>
      </c>
      <c r="J278">
        <f t="shared" si="43"/>
        <v>2.4570091459982552E-3</v>
      </c>
      <c r="K278">
        <f t="shared" si="44"/>
        <v>9.9307632754005448E-3</v>
      </c>
      <c r="L278">
        <f t="shared" si="45"/>
        <v>2.2219314286520186E-2</v>
      </c>
    </row>
    <row r="279" spans="1:12">
      <c r="A279">
        <v>23.3</v>
      </c>
      <c r="B279">
        <f t="shared" si="46"/>
        <v>35.950000000000003</v>
      </c>
      <c r="C279">
        <f t="shared" si="36"/>
        <v>1.2309968746352359E-17</v>
      </c>
      <c r="D279">
        <f t="shared" si="37"/>
        <v>1.0250549099914997E-7</v>
      </c>
      <c r="E279">
        <f t="shared" si="38"/>
        <v>3.9984177929099916E-5</v>
      </c>
      <c r="F279">
        <f t="shared" si="39"/>
        <v>6.1670929512547832E-4</v>
      </c>
      <c r="G279">
        <f t="shared" si="40"/>
        <v>2.9605960145154238E-3</v>
      </c>
      <c r="H279">
        <f t="shared" si="41"/>
        <v>1.3739008227292075E-9</v>
      </c>
      <c r="I279">
        <f t="shared" si="42"/>
        <v>1.0750553731369677E-4</v>
      </c>
      <c r="J279">
        <f t="shared" si="43"/>
        <v>2.2859914243741905E-3</v>
      </c>
      <c r="K279">
        <f t="shared" si="44"/>
        <v>9.4505999759095516E-3</v>
      </c>
      <c r="L279">
        <f t="shared" si="45"/>
        <v>2.1420516684111744E-2</v>
      </c>
    </row>
    <row r="280" spans="1:12">
      <c r="A280">
        <v>23.4</v>
      </c>
      <c r="B280">
        <f t="shared" si="46"/>
        <v>36.099999999999994</v>
      </c>
      <c r="C280">
        <f t="shared" si="36"/>
        <v>6.1336700543750774E-18</v>
      </c>
      <c r="D280">
        <f t="shared" si="37"/>
        <v>7.8115093448200167E-8</v>
      </c>
      <c r="E280">
        <f t="shared" si="38"/>
        <v>3.3927168546386628E-5</v>
      </c>
      <c r="F280">
        <f t="shared" si="39"/>
        <v>5.4942242056022406E-4</v>
      </c>
      <c r="G280">
        <f t="shared" si="40"/>
        <v>2.7118957871810172E-3</v>
      </c>
      <c r="H280">
        <f t="shared" si="41"/>
        <v>1.0062201258274247E-9</v>
      </c>
      <c r="I280">
        <f t="shared" si="42"/>
        <v>9.5076462555510261E-5</v>
      </c>
      <c r="J280">
        <f t="shared" si="43"/>
        <v>2.1247659644065024E-3</v>
      </c>
      <c r="K280">
        <f t="shared" si="44"/>
        <v>8.9870684360915509E-3</v>
      </c>
      <c r="L280">
        <f t="shared" si="45"/>
        <v>2.0638375467698426E-2</v>
      </c>
    </row>
    <row r="281" spans="1:12">
      <c r="A281">
        <v>23.5</v>
      </c>
      <c r="B281">
        <f t="shared" si="46"/>
        <v>36.25</v>
      </c>
      <c r="C281">
        <f t="shared" si="36"/>
        <v>3.0264417421379229E-18</v>
      </c>
      <c r="D281">
        <f t="shared" si="37"/>
        <v>5.9301663583500727E-8</v>
      </c>
      <c r="E281">
        <f t="shared" si="38"/>
        <v>2.8719702571674504E-5</v>
      </c>
      <c r="F281">
        <f t="shared" si="39"/>
        <v>4.8863658068704454E-4</v>
      </c>
      <c r="G281">
        <f t="shared" si="40"/>
        <v>2.4807292472911039E-3</v>
      </c>
      <c r="H281">
        <f t="shared" si="41"/>
        <v>7.3408967780489604E-10</v>
      </c>
      <c r="I281">
        <f t="shared" si="42"/>
        <v>8.3951642353136119E-5</v>
      </c>
      <c r="J281">
        <f t="shared" si="43"/>
        <v>1.9729387421835378E-3</v>
      </c>
      <c r="K281">
        <f t="shared" si="44"/>
        <v>8.5399780961728164E-3</v>
      </c>
      <c r="L281">
        <f t="shared" si="45"/>
        <v>1.9873114221462235E-2</v>
      </c>
    </row>
    <row r="282" spans="1:12">
      <c r="A282">
        <v>23.6</v>
      </c>
      <c r="B282">
        <f t="shared" si="46"/>
        <v>36.400000000000006</v>
      </c>
      <c r="C282">
        <f t="shared" si="36"/>
        <v>1.4786089713873344E-18</v>
      </c>
      <c r="D282">
        <f t="shared" si="37"/>
        <v>4.4846510840794577E-8</v>
      </c>
      <c r="E282">
        <f t="shared" si="38"/>
        <v>2.4253622893545889E-5</v>
      </c>
      <c r="F282">
        <f t="shared" si="39"/>
        <v>4.3382369554718854E-4</v>
      </c>
      <c r="G282">
        <f t="shared" si="40"/>
        <v>2.2661759990465131E-3</v>
      </c>
      <c r="H282">
        <f t="shared" si="41"/>
        <v>5.3347182554483087E-10</v>
      </c>
      <c r="I282">
        <f t="shared" si="42"/>
        <v>7.4010757894724685E-5</v>
      </c>
      <c r="J282">
        <f t="shared" si="43"/>
        <v>1.8301193068066606E-3</v>
      </c>
      <c r="K282">
        <f t="shared" si="44"/>
        <v>8.1091180001804809E-3</v>
      </c>
      <c r="L282">
        <f t="shared" si="45"/>
        <v>1.9124926299098562E-2</v>
      </c>
    </row>
    <row r="283" spans="1:12">
      <c r="A283">
        <v>23.7</v>
      </c>
      <c r="B283">
        <f t="shared" si="46"/>
        <v>36.549999999999997</v>
      </c>
      <c r="C283">
        <f t="shared" si="36"/>
        <v>7.152270428104256E-19</v>
      </c>
      <c r="D283">
        <f t="shared" si="37"/>
        <v>3.378360619344334E-8</v>
      </c>
      <c r="E283">
        <f t="shared" si="38"/>
        <v>2.0432857589780562E-5</v>
      </c>
      <c r="F283">
        <f t="shared" si="39"/>
        <v>3.8448748517696835E-4</v>
      </c>
      <c r="G283">
        <f t="shared" si="40"/>
        <v>2.0673364097473774E-3</v>
      </c>
      <c r="H283">
        <f t="shared" si="41"/>
        <v>3.8616047444031976E-10</v>
      </c>
      <c r="I283">
        <f t="shared" si="42"/>
        <v>6.5142652141200817E-5</v>
      </c>
      <c r="J283">
        <f t="shared" si="43"/>
        <v>1.6959217167589432E-3</v>
      </c>
      <c r="K283">
        <f t="shared" si="44"/>
        <v>7.6942580350974057E-3</v>
      </c>
      <c r="L283">
        <f t="shared" si="45"/>
        <v>1.8393975214574712E-2</v>
      </c>
    </row>
    <row r="284" spans="1:12">
      <c r="A284">
        <v>23.8</v>
      </c>
      <c r="B284">
        <f t="shared" si="46"/>
        <v>36.700000000000003</v>
      </c>
      <c r="C284">
        <f t="shared" si="36"/>
        <v>3.4250297318570127E-19</v>
      </c>
      <c r="D284">
        <f t="shared" si="37"/>
        <v>2.5350384360273671E-8</v>
      </c>
      <c r="E284">
        <f t="shared" si="38"/>
        <v>1.7172313286250587E-5</v>
      </c>
      <c r="F284">
        <f t="shared" si="39"/>
        <v>3.4016271877229318E-4</v>
      </c>
      <c r="G284">
        <f t="shared" si="40"/>
        <v>1.8833335718901612E-3</v>
      </c>
      <c r="H284">
        <f t="shared" si="41"/>
        <v>2.7842342957985231E-10</v>
      </c>
      <c r="I284">
        <f t="shared" si="42"/>
        <v>5.7244845958987075E-5</v>
      </c>
      <c r="J284">
        <f t="shared" si="43"/>
        <v>1.5699654082829636E-3</v>
      </c>
      <c r="K284">
        <f t="shared" si="44"/>
        <v>7.2951501834283344E-3</v>
      </c>
      <c r="L284">
        <f t="shared" si="45"/>
        <v>1.7680395096101004E-2</v>
      </c>
    </row>
    <row r="285" spans="1:12">
      <c r="A285">
        <v>23.9</v>
      </c>
      <c r="B285">
        <f t="shared" si="46"/>
        <v>36.849999999999994</v>
      </c>
      <c r="C285">
        <f t="shared" si="36"/>
        <v>1.6235835749471968E-19</v>
      </c>
      <c r="D285">
        <f t="shared" si="37"/>
        <v>1.8947409934650408E-8</v>
      </c>
      <c r="E285">
        <f t="shared" si="38"/>
        <v>1.4396836325081029E-5</v>
      </c>
      <c r="F285">
        <f t="shared" si="39"/>
        <v>3.0041435313873932E-4</v>
      </c>
      <c r="G285">
        <f t="shared" si="40"/>
        <v>1.7133150282250837E-3</v>
      </c>
      <c r="H285">
        <f t="shared" si="41"/>
        <v>1.9994612438518087E-10</v>
      </c>
      <c r="I285">
        <f t="shared" si="42"/>
        <v>5.022305686103965E-5</v>
      </c>
      <c r="J285">
        <f t="shared" si="43"/>
        <v>1.4518759953708121E-3</v>
      </c>
      <c r="K285">
        <f t="shared" si="44"/>
        <v>6.9115297843485718E-3</v>
      </c>
      <c r="L285">
        <f t="shared" si="45"/>
        <v>1.6984291200782996E-2</v>
      </c>
    </row>
    <row r="286" spans="1:12">
      <c r="A286">
        <v>24</v>
      </c>
      <c r="B286">
        <f t="shared" si="46"/>
        <v>37</v>
      </c>
      <c r="C286">
        <f t="shared" si="36"/>
        <v>7.6178898508841825E-20</v>
      </c>
      <c r="D286">
        <f t="shared" si="37"/>
        <v>1.4105465103917376E-8</v>
      </c>
      <c r="E286">
        <f t="shared" si="38"/>
        <v>1.2040242167932563E-5</v>
      </c>
      <c r="F286">
        <f t="shared" si="39"/>
        <v>2.6483657609097555E-4</v>
      </c>
      <c r="G286">
        <f t="shared" si="40"/>
        <v>1.5564542642230214E-3</v>
      </c>
      <c r="H286">
        <f t="shared" si="41"/>
        <v>1.4301350066739226E-10</v>
      </c>
      <c r="I286">
        <f t="shared" si="42"/>
        <v>4.3990723214991994E-5</v>
      </c>
      <c r="J286">
        <f t="shared" si="43"/>
        <v>1.3412860013532579E-3</v>
      </c>
      <c r="K286">
        <f t="shared" si="44"/>
        <v>6.5431167987038885E-3</v>
      </c>
      <c r="L286">
        <f t="shared" si="45"/>
        <v>1.6305740487249858E-2</v>
      </c>
    </row>
    <row r="287" spans="1:12">
      <c r="A287">
        <v>24.1</v>
      </c>
      <c r="B287">
        <f t="shared" si="46"/>
        <v>37.150000000000006</v>
      </c>
      <c r="C287">
        <f t="shared" si="36"/>
        <v>3.5375624395448787E-20</v>
      </c>
      <c r="D287">
        <f t="shared" si="37"/>
        <v>1.0458819188099597E-8</v>
      </c>
      <c r="E287">
        <f t="shared" si="38"/>
        <v>1.0044412685142172E-5</v>
      </c>
      <c r="F287">
        <f t="shared" si="39"/>
        <v>2.3305176995646766E-4</v>
      </c>
      <c r="G287">
        <f t="shared" si="40"/>
        <v>1.4119519737646957E-3</v>
      </c>
      <c r="H287">
        <f t="shared" si="41"/>
        <v>1.0187918459724587E-10</v>
      </c>
      <c r="I287">
        <f t="shared" si="42"/>
        <v>3.8468536464115479E-5</v>
      </c>
      <c r="J287">
        <f t="shared" si="43"/>
        <v>1.2378355224416707E-3</v>
      </c>
      <c r="K287">
        <f t="shared" si="44"/>
        <v>6.1896170732509935E-3</v>
      </c>
      <c r="L287">
        <f t="shared" si="45"/>
        <v>1.5644792243400731E-2</v>
      </c>
    </row>
    <row r="288" spans="1:12">
      <c r="A288">
        <v>24.2</v>
      </c>
      <c r="B288">
        <f t="shared" si="46"/>
        <v>37.299999999999997</v>
      </c>
      <c r="C288">
        <f t="shared" si="36"/>
        <v>1.6257073569834675E-20</v>
      </c>
      <c r="D288">
        <f t="shared" si="37"/>
        <v>7.7236208032445284E-9</v>
      </c>
      <c r="E288">
        <f t="shared" si="38"/>
        <v>8.358460306188931E-6</v>
      </c>
      <c r="F288">
        <f t="shared" si="39"/>
        <v>2.0470940972275309E-4</v>
      </c>
      <c r="G288">
        <f t="shared" si="40"/>
        <v>1.2790371051072521E-3</v>
      </c>
      <c r="H288">
        <f t="shared" si="41"/>
        <v>7.2281267350378685E-11</v>
      </c>
      <c r="I288">
        <f t="shared" si="42"/>
        <v>3.3583983599906696E-5</v>
      </c>
      <c r="J288">
        <f t="shared" si="43"/>
        <v>1.1411728239231287E-3</v>
      </c>
      <c r="K288">
        <f t="shared" si="44"/>
        <v>5.8507235996648364E-3</v>
      </c>
      <c r="L288">
        <f t="shared" si="45"/>
        <v>1.5001468766264183E-2</v>
      </c>
    </row>
    <row r="289" spans="1:12">
      <c r="A289">
        <v>24.3</v>
      </c>
      <c r="B289">
        <f t="shared" si="46"/>
        <v>37.450000000000003</v>
      </c>
      <c r="C289">
        <f t="shared" si="36"/>
        <v>7.3927956665383243E-21</v>
      </c>
      <c r="D289">
        <f t="shared" si="37"/>
        <v>5.6805131371452369E-9</v>
      </c>
      <c r="E289">
        <f t="shared" si="38"/>
        <v>6.9379574290619528E-6</v>
      </c>
      <c r="F289">
        <f t="shared" si="39"/>
        <v>1.7948490966045592E-4</v>
      </c>
      <c r="G289">
        <f t="shared" si="40"/>
        <v>1.1569676952999759E-3</v>
      </c>
      <c r="H289">
        <f t="shared" si="41"/>
        <v>5.1072296889430611E-11</v>
      </c>
      <c r="I289">
        <f t="shared" si="42"/>
        <v>2.9270901827005437E-5</v>
      </c>
      <c r="J289">
        <f t="shared" si="43"/>
        <v>1.0509548700357513E-3</v>
      </c>
      <c r="K289">
        <f t="shared" si="44"/>
        <v>5.5261177639961342E-3</v>
      </c>
      <c r="L289">
        <f t="shared" si="45"/>
        <v>1.437576609083928E-2</v>
      </c>
    </row>
    <row r="290" spans="1:12">
      <c r="A290">
        <v>24.4</v>
      </c>
      <c r="B290">
        <f t="shared" si="46"/>
        <v>37.599999999999994</v>
      </c>
      <c r="C290">
        <f t="shared" si="36"/>
        <v>3.3263056104554425E-21</v>
      </c>
      <c r="D290">
        <f t="shared" si="37"/>
        <v>4.160712939047167E-9</v>
      </c>
      <c r="E290">
        <f t="shared" si="38"/>
        <v>5.7442290018449692E-6</v>
      </c>
      <c r="F290">
        <f t="shared" si="39"/>
        <v>1.57078431470138E-4</v>
      </c>
      <c r="G290">
        <f t="shared" si="40"/>
        <v>1.0450315022073298E-3</v>
      </c>
      <c r="H290">
        <f t="shared" si="41"/>
        <v>3.5937823394866127E-11</v>
      </c>
      <c r="I290">
        <f t="shared" si="42"/>
        <v>2.5469047074023112E-5</v>
      </c>
      <c r="J290">
        <f t="shared" si="43"/>
        <v>9.6684778885508331E-4</v>
      </c>
      <c r="K290">
        <f t="shared" si="44"/>
        <v>5.2154705824367263E-3</v>
      </c>
      <c r="L290">
        <f t="shared" si="45"/>
        <v>1.3767654764670956E-2</v>
      </c>
    </row>
    <row r="291" spans="1:12">
      <c r="A291">
        <v>24.5</v>
      </c>
      <c r="B291">
        <f t="shared" si="46"/>
        <v>37.75</v>
      </c>
      <c r="C291">
        <f t="shared" si="36"/>
        <v>1.4806811382769341E-21</v>
      </c>
      <c r="D291">
        <f t="shared" si="37"/>
        <v>3.0349158511791067E-9</v>
      </c>
      <c r="E291">
        <f t="shared" si="38"/>
        <v>4.7437057944063467E-6</v>
      </c>
      <c r="F291">
        <f t="shared" si="39"/>
        <v>1.37213666155359E-4</v>
      </c>
      <c r="G291">
        <f t="shared" si="40"/>
        <v>9.4254644415154123E-4</v>
      </c>
      <c r="H291">
        <f t="shared" si="41"/>
        <v>2.5183278819334393E-11</v>
      </c>
      <c r="I291">
        <f t="shared" si="42"/>
        <v>2.2123677729637633E-5</v>
      </c>
      <c r="J291">
        <f t="shared" si="43"/>
        <v>8.8852727380298437E-4</v>
      </c>
      <c r="K291">
        <f t="shared" si="44"/>
        <v>4.918443919437512E-3</v>
      </c>
      <c r="L291">
        <f t="shared" si="45"/>
        <v>1.3177080664813238E-2</v>
      </c>
    </row>
    <row r="292" spans="1:12">
      <c r="A292">
        <v>24.6</v>
      </c>
      <c r="B292">
        <f t="shared" si="46"/>
        <v>37.900000000000006</v>
      </c>
      <c r="C292">
        <f t="shared" si="36"/>
        <v>6.5202691394910856E-22</v>
      </c>
      <c r="D292">
        <f t="shared" si="37"/>
        <v>2.2044962153186885E-9</v>
      </c>
      <c r="E292">
        <f t="shared" si="38"/>
        <v>3.9073355658707321E-6</v>
      </c>
      <c r="F292">
        <f t="shared" si="39"/>
        <v>1.1963660093117554E-4</v>
      </c>
      <c r="G292">
        <f t="shared" si="40"/>
        <v>8.4886085790811141E-4</v>
      </c>
      <c r="H292">
        <f t="shared" si="41"/>
        <v>1.7573336864896055E-11</v>
      </c>
      <c r="I292">
        <f t="shared" si="42"/>
        <v>1.9185154723614187E-5</v>
      </c>
      <c r="J292">
        <f t="shared" si="43"/>
        <v>8.1567892364695907E-4</v>
      </c>
      <c r="K292">
        <f t="shared" si="44"/>
        <v>4.6346916844288424E-3</v>
      </c>
      <c r="L292">
        <f t="shared" si="45"/>
        <v>1.2603965853750579E-2</v>
      </c>
    </row>
    <row r="293" spans="1:12">
      <c r="A293">
        <v>24.7</v>
      </c>
      <c r="B293">
        <f t="shared" si="46"/>
        <v>38.049999999999997</v>
      </c>
      <c r="C293">
        <f t="shared" si="36"/>
        <v>2.8400926808280433E-22</v>
      </c>
      <c r="D293">
        <f t="shared" si="37"/>
        <v>1.594560067495087E-9</v>
      </c>
      <c r="E293">
        <f t="shared" si="38"/>
        <v>3.2100490982717894E-6</v>
      </c>
      <c r="F293">
        <f t="shared" si="39"/>
        <v>1.0411428155085721E-4</v>
      </c>
      <c r="G293">
        <f t="shared" si="40"/>
        <v>7.6335358637569554E-4</v>
      </c>
      <c r="H293">
        <f t="shared" si="41"/>
        <v>1.2211385532778525E-11</v>
      </c>
      <c r="I293">
        <f t="shared" si="42"/>
        <v>1.6608558828459386E-5</v>
      </c>
      <c r="J293">
        <f t="shared" si="43"/>
        <v>7.4799852308873188E-4</v>
      </c>
      <c r="K293">
        <f t="shared" si="44"/>
        <v>4.3638610036071833E-3</v>
      </c>
      <c r="L293">
        <f t="shared" si="45"/>
        <v>1.2048209470777869E-2</v>
      </c>
    </row>
    <row r="294" spans="1:12">
      <c r="A294">
        <v>24.8</v>
      </c>
      <c r="B294">
        <f t="shared" si="46"/>
        <v>38.200000000000003</v>
      </c>
      <c r="C294">
        <f t="shared" si="36"/>
        <v>1.2235472328046445E-22</v>
      </c>
      <c r="D294">
        <f t="shared" si="37"/>
        <v>1.1484872663111048E-9</v>
      </c>
      <c r="E294">
        <f t="shared" si="38"/>
        <v>2.6302779017251464E-6</v>
      </c>
      <c r="F294">
        <f t="shared" si="39"/>
        <v>9.0433579487125338E-5</v>
      </c>
      <c r="G294">
        <f t="shared" si="40"/>
        <v>6.8543390769988677E-4</v>
      </c>
      <c r="H294">
        <f t="shared" si="41"/>
        <v>8.4495124534901386E-12</v>
      </c>
      <c r="I294">
        <f t="shared" si="42"/>
        <v>1.4353325830252786E-5</v>
      </c>
      <c r="J294">
        <f t="shared" si="43"/>
        <v>6.8519226624704952E-4</v>
      </c>
      <c r="K294">
        <f t="shared" si="44"/>
        <v>4.1055933634792392E-3</v>
      </c>
      <c r="L294">
        <f t="shared" si="45"/>
        <v>1.1509688655286954E-2</v>
      </c>
    </row>
    <row r="295" spans="1:12">
      <c r="A295">
        <v>24.9</v>
      </c>
      <c r="B295">
        <f t="shared" si="46"/>
        <v>38.349999999999994</v>
      </c>
      <c r="C295">
        <f t="shared" si="36"/>
        <v>5.2130059829366647E-23</v>
      </c>
      <c r="D295">
        <f t="shared" si="37"/>
        <v>8.2366410995763164E-10</v>
      </c>
      <c r="E295">
        <f t="shared" si="38"/>
        <v>2.1495202946244717E-6</v>
      </c>
      <c r="F295">
        <f t="shared" si="39"/>
        <v>7.8399972450244034E-5</v>
      </c>
      <c r="G295">
        <f t="shared" si="40"/>
        <v>6.1454131796092335E-4</v>
      </c>
      <c r="H295">
        <f t="shared" si="41"/>
        <v>5.8215893327537734E-12</v>
      </c>
      <c r="I295">
        <f t="shared" si="42"/>
        <v>1.2382900007474286E-5</v>
      </c>
      <c r="J295">
        <f t="shared" si="43"/>
        <v>6.2697692551960931E-4</v>
      </c>
      <c r="K295">
        <f t="shared" si="44"/>
        <v>3.8595257230907582E-3</v>
      </c>
      <c r="L295">
        <f t="shared" si="45"/>
        <v>1.0988259498371789E-2</v>
      </c>
    </row>
    <row r="296" spans="1:12">
      <c r="A296">
        <v>25</v>
      </c>
      <c r="B296">
        <f t="shared" si="46"/>
        <v>38.5</v>
      </c>
      <c r="C296">
        <f t="shared" si="36"/>
        <v>2.1963056680207785E-23</v>
      </c>
      <c r="D296">
        <f t="shared" si="37"/>
        <v>5.881628287413944E-10</v>
      </c>
      <c r="E296">
        <f t="shared" si="38"/>
        <v>1.7519525166311933E-6</v>
      </c>
      <c r="F296">
        <f t="shared" si="39"/>
        <v>6.7836345775248026E-5</v>
      </c>
      <c r="G296">
        <f t="shared" si="40"/>
        <v>5.5014517974322848E-4</v>
      </c>
      <c r="H296">
        <f t="shared" si="41"/>
        <v>3.9937590370980843E-12</v>
      </c>
      <c r="I296">
        <f t="shared" si="42"/>
        <v>1.0664406164801656E-5</v>
      </c>
      <c r="J296">
        <f t="shared" si="43"/>
        <v>5.7307996846347011E-4</v>
      </c>
      <c r="K296">
        <f t="shared" si="44"/>
        <v>3.6252915921104693E-3</v>
      </c>
      <c r="L296">
        <f t="shared" si="45"/>
        <v>1.0483758019139327E-2</v>
      </c>
    </row>
    <row r="297" spans="1:12">
      <c r="A297">
        <v>25.1</v>
      </c>
      <c r="B297">
        <f t="shared" si="46"/>
        <v>38.650000000000006</v>
      </c>
      <c r="C297">
        <f t="shared" si="36"/>
        <v>9.1493876612824773E-24</v>
      </c>
      <c r="D297">
        <f t="shared" si="37"/>
        <v>4.1817034048720533E-10</v>
      </c>
      <c r="E297">
        <f t="shared" si="38"/>
        <v>1.4240815355298584E-6</v>
      </c>
      <c r="F297">
        <f t="shared" si="39"/>
        <v>5.8581821275200719E-5</v>
      </c>
      <c r="G297">
        <f t="shared" si="40"/>
        <v>4.9174424899533521E-4</v>
      </c>
      <c r="H297">
        <f t="shared" si="41"/>
        <v>2.7279704007056299E-12</v>
      </c>
      <c r="I297">
        <f t="shared" si="42"/>
        <v>9.1683402950632438E-6</v>
      </c>
      <c r="J297">
        <f t="shared" si="43"/>
        <v>5.23239625462412E-4</v>
      </c>
      <c r="K297">
        <f t="shared" si="44"/>
        <v>3.4025220721904271E-3</v>
      </c>
      <c r="L297">
        <f t="shared" si="45"/>
        <v>9.9960011621109037E-3</v>
      </c>
    </row>
    <row r="298" spans="1:12">
      <c r="A298">
        <v>25.2</v>
      </c>
      <c r="B298">
        <f t="shared" si="46"/>
        <v>38.799999999999997</v>
      </c>
      <c r="C298">
        <f t="shared" si="36"/>
        <v>3.7682817964791506E-24</v>
      </c>
      <c r="D298">
        <f t="shared" si="37"/>
        <v>2.9600686219843097E-10</v>
      </c>
      <c r="E298">
        <f t="shared" si="38"/>
        <v>1.1544362544192687E-6</v>
      </c>
      <c r="F298">
        <f t="shared" si="39"/>
        <v>5.0490619245817614E-5</v>
      </c>
      <c r="G298">
        <f t="shared" si="40"/>
        <v>4.38866092568787E-4</v>
      </c>
      <c r="H298">
        <f t="shared" si="41"/>
        <v>1.8552482855247081E-12</v>
      </c>
      <c r="I298">
        <f t="shared" si="42"/>
        <v>7.8682787867370682E-6</v>
      </c>
      <c r="J298">
        <f t="shared" si="43"/>
        <v>4.7720491105347908E-4</v>
      </c>
      <c r="K298">
        <f t="shared" si="44"/>
        <v>3.1908468592777846E-3</v>
      </c>
      <c r="L298">
        <f t="shared" si="45"/>
        <v>9.5247878121037122E-3</v>
      </c>
    </row>
    <row r="299" spans="1:12">
      <c r="A299">
        <v>25.3</v>
      </c>
      <c r="B299">
        <f t="shared" si="46"/>
        <v>38.950000000000003</v>
      </c>
      <c r="C299">
        <f t="shared" si="36"/>
        <v>1.5342778542751687E-24</v>
      </c>
      <c r="D299">
        <f t="shared" si="37"/>
        <v>2.0860650368795662E-10</v>
      </c>
      <c r="E299">
        <f t="shared" si="38"/>
        <v>9.3329390654281338E-7</v>
      </c>
      <c r="F299">
        <f t="shared" si="39"/>
        <v>4.3430958427577444E-5</v>
      </c>
      <c r="G299">
        <f t="shared" si="40"/>
        <v>3.9106640870124448E-4</v>
      </c>
      <c r="H299">
        <f t="shared" si="41"/>
        <v>1.2561921027774775E-12</v>
      </c>
      <c r="I299">
        <f t="shared" si="42"/>
        <v>6.7406059563385789E-6</v>
      </c>
      <c r="J299">
        <f t="shared" si="43"/>
        <v>4.3473560186460845E-4</v>
      </c>
      <c r="K299">
        <f t="shared" si="44"/>
        <v>2.9898952048113664E-3</v>
      </c>
      <c r="L299">
        <f t="shared" si="45"/>
        <v>9.0698998230094932E-3</v>
      </c>
    </row>
    <row r="300" spans="1:12">
      <c r="A300">
        <v>25.4</v>
      </c>
      <c r="B300">
        <f t="shared" si="46"/>
        <v>39.099999999999994</v>
      </c>
      <c r="C300">
        <f t="shared" si="36"/>
        <v>6.1749146813875059E-25</v>
      </c>
      <c r="D300">
        <f t="shared" si="37"/>
        <v>1.4635783116401781E-10</v>
      </c>
      <c r="E300">
        <f t="shared" si="38"/>
        <v>7.5243853500941193E-7</v>
      </c>
      <c r="F300">
        <f t="shared" si="39"/>
        <v>3.7283997891505127E-5</v>
      </c>
      <c r="G300">
        <f t="shared" si="40"/>
        <v>3.4792826249029627E-4</v>
      </c>
      <c r="H300">
        <f t="shared" si="41"/>
        <v>8.4681534234745636E-13</v>
      </c>
      <c r="I300">
        <f t="shared" si="42"/>
        <v>5.7642595642877687E-6</v>
      </c>
      <c r="J300">
        <f t="shared" si="43"/>
        <v>3.9560217417086051E-4</v>
      </c>
      <c r="K300">
        <f t="shared" si="44"/>
        <v>2.7992968339950403E-3</v>
      </c>
      <c r="L300">
        <f t="shared" si="45"/>
        <v>8.6311030569227436E-3</v>
      </c>
    </row>
    <row r="301" spans="1:12">
      <c r="A301">
        <v>25.5</v>
      </c>
      <c r="B301">
        <f t="shared" si="46"/>
        <v>39.25</v>
      </c>
      <c r="C301">
        <f t="shared" si="36"/>
        <v>2.4562977036120428E-25</v>
      </c>
      <c r="D301">
        <f t="shared" si="37"/>
        <v>1.0222346973295144E-10</v>
      </c>
      <c r="E301">
        <f t="shared" si="38"/>
        <v>6.0494858781351298E-7</v>
      </c>
      <c r="F301">
        <f t="shared" si="39"/>
        <v>3.194282402022214E-5</v>
      </c>
      <c r="G301">
        <f t="shared" si="40"/>
        <v>3.0906124809896299E-4</v>
      </c>
      <c r="H301">
        <f t="shared" si="41"/>
        <v>5.6831220042209818E-13</v>
      </c>
      <c r="I301">
        <f t="shared" si="42"/>
        <v>4.9204938687956298E-6</v>
      </c>
      <c r="J301">
        <f t="shared" si="43"/>
        <v>3.5958570410988936E-4</v>
      </c>
      <c r="K301">
        <f t="shared" si="44"/>
        <v>2.6186828195986951E-3</v>
      </c>
      <c r="L301">
        <f t="shared" si="45"/>
        <v>8.2081484301252759E-3</v>
      </c>
    </row>
    <row r="302" spans="1:12">
      <c r="A302">
        <v>25.6</v>
      </c>
      <c r="B302">
        <f t="shared" si="46"/>
        <v>39.400000000000006</v>
      </c>
      <c r="C302">
        <f t="shared" si="36"/>
        <v>9.6562995508617854E-26</v>
      </c>
      <c r="D302">
        <f t="shared" si="37"/>
        <v>7.1074892350983681E-11</v>
      </c>
      <c r="E302">
        <f t="shared" si="38"/>
        <v>4.8501080949594885E-7</v>
      </c>
      <c r="F302">
        <f t="shared" si="39"/>
        <v>2.7311485011349022E-5</v>
      </c>
      <c r="G302">
        <f t="shared" si="40"/>
        <v>2.7410058905058115E-4</v>
      </c>
      <c r="H302">
        <f t="shared" si="41"/>
        <v>3.7969752532155624E-13</v>
      </c>
      <c r="I302">
        <f t="shared" si="42"/>
        <v>4.1926596842279429E-6</v>
      </c>
      <c r="J302">
        <f t="shared" si="43"/>
        <v>3.2647773360857502E-4</v>
      </c>
      <c r="K302">
        <f t="shared" si="44"/>
        <v>2.4476864099952618E-3</v>
      </c>
      <c r="L302">
        <f t="shared" si="45"/>
        <v>7.8007729624986338E-3</v>
      </c>
    </row>
    <row r="303" spans="1:12">
      <c r="A303">
        <v>25.7</v>
      </c>
      <c r="B303">
        <f t="shared" si="46"/>
        <v>39.549999999999997</v>
      </c>
      <c r="C303">
        <f t="shared" ref="C303:C366" si="47">WEIBULL($A303,$L$3,$M$3,FALSE)*$K$3</f>
        <v>3.7512545005605097E-26</v>
      </c>
      <c r="D303">
        <f t="shared" ref="D303:D366" si="48">WEIBULL($A303,$L$4,$M$4,FALSE)*$K$4</f>
        <v>4.9192294852600874E-11</v>
      </c>
      <c r="E303">
        <f t="shared" ref="E303:E366" si="49">WEIBULL($A303,$L$5,$M$5,FALSE)*$K$5</f>
        <v>3.8775777455960735E-7</v>
      </c>
      <c r="F303">
        <f t="shared" ref="F303:F366" si="50">WEIBULL($A303,$L$6,$M$6,FALSE)*$K$6</f>
        <v>2.3304074639599198E-5</v>
      </c>
      <c r="G303">
        <f t="shared" ref="G303:G366" si="51">WEIBULL($A303,$L$7,$M$7,FALSE)*$K$7</f>
        <v>2.4270618751866398E-4</v>
      </c>
      <c r="H303">
        <f t="shared" ref="H303:H366" si="52">WEIBULL($A303,$L$8,$M$8,FALSE)*$K$8</f>
        <v>2.5253871215177621E-13</v>
      </c>
      <c r="I303">
        <f t="shared" ref="I303:I366" si="53">WEIBULL($A303,$L$9,$M$9,FALSE)*$K$9</f>
        <v>3.5660008374430823E-6</v>
      </c>
      <c r="J303">
        <f t="shared" ref="J303:J366" si="54">WEIBULL($A303,$L$10,$M$10,FALSE)*$K$10</f>
        <v>2.960801050634865E-4</v>
      </c>
      <c r="K303">
        <f t="shared" ref="K303:K366" si="55">WEIBULL($A303,$L$11,$M$11,FALSE)*$K$11</f>
        <v>2.2859438103961034E-3</v>
      </c>
      <c r="L303">
        <f t="shared" ref="L303:L366" si="56">WEIBULL($A303,$L$12,$M$12,FALSE)*$K$12</f>
        <v>7.4087008270154716E-3</v>
      </c>
    </row>
    <row r="304" spans="1:12">
      <c r="A304">
        <v>25.8</v>
      </c>
      <c r="B304">
        <f t="shared" ref="B304:B367" si="57">A304*1.5+1</f>
        <v>39.700000000000003</v>
      </c>
      <c r="C304">
        <f t="shared" si="47"/>
        <v>1.4399074622442856E-26</v>
      </c>
      <c r="D304">
        <f t="shared" si="48"/>
        <v>3.3890463456239132E-11</v>
      </c>
      <c r="E304">
        <f t="shared" si="49"/>
        <v>3.0912657995443444E-7</v>
      </c>
      <c r="F304">
        <f t="shared" si="50"/>
        <v>1.9843866379563099E-5</v>
      </c>
      <c r="G304">
        <f t="shared" si="51"/>
        <v>2.1456163300621171E-4</v>
      </c>
      <c r="H304">
        <f t="shared" si="52"/>
        <v>1.6720313089266315E-13</v>
      </c>
      <c r="I304">
        <f t="shared" si="53"/>
        <v>3.027466356831734E-6</v>
      </c>
      <c r="J304">
        <f t="shared" si="54"/>
        <v>2.6820476778939556E-4</v>
      </c>
      <c r="K304">
        <f t="shared" si="55"/>
        <v>2.1330949164970981E-3</v>
      </c>
      <c r="L304">
        <f t="shared" si="56"/>
        <v>7.0316443960516612E-3</v>
      </c>
    </row>
    <row r="305" spans="1:12">
      <c r="A305">
        <v>25.9</v>
      </c>
      <c r="B305">
        <f t="shared" si="57"/>
        <v>39.849999999999994</v>
      </c>
      <c r="C305">
        <f t="shared" si="47"/>
        <v>5.4606062804808618E-27</v>
      </c>
      <c r="D305">
        <f t="shared" si="48"/>
        <v>2.3240297824953269E-11</v>
      </c>
      <c r="E305">
        <f t="shared" si="49"/>
        <v>2.4573639068770294E-7</v>
      </c>
      <c r="F305">
        <f t="shared" si="50"/>
        <v>1.6862498414804097E-5</v>
      </c>
      <c r="G305">
        <f t="shared" si="51"/>
        <v>1.8937318024774664E-4</v>
      </c>
      <c r="H305">
        <f t="shared" si="52"/>
        <v>1.1019804746986469E-13</v>
      </c>
      <c r="I305">
        <f t="shared" si="53"/>
        <v>2.5655376832070299E-6</v>
      </c>
      <c r="J305">
        <f t="shared" si="54"/>
        <v>2.4267355920378262E-4</v>
      </c>
      <c r="K305">
        <f t="shared" si="55"/>
        <v>1.9887839999919339E-3</v>
      </c>
      <c r="L305">
        <f t="shared" si="56"/>
        <v>6.669305281364145E-3</v>
      </c>
    </row>
    <row r="306" spans="1:12">
      <c r="A306">
        <v>26</v>
      </c>
      <c r="B306">
        <f t="shared" si="57"/>
        <v>40</v>
      </c>
      <c r="C306">
        <f t="shared" si="47"/>
        <v>2.0457433378519516E-27</v>
      </c>
      <c r="D306">
        <f t="shared" si="48"/>
        <v>1.5862577747512161E-11</v>
      </c>
      <c r="E306">
        <f t="shared" si="49"/>
        <v>1.947827105346714E-7</v>
      </c>
      <c r="F306">
        <f t="shared" si="50"/>
        <v>1.4299209541164911E-5</v>
      </c>
      <c r="G306">
        <f t="shared" si="51"/>
        <v>1.6686870556570799E-4</v>
      </c>
      <c r="H306">
        <f t="shared" si="52"/>
        <v>7.2294158114843768E-14</v>
      </c>
      <c r="I306">
        <f t="shared" si="53"/>
        <v>2.1700701582605022E-6</v>
      </c>
      <c r="J306">
        <f t="shared" si="54"/>
        <v>2.1931796365244353E-4</v>
      </c>
      <c r="K306">
        <f t="shared" si="55"/>
        <v>1.8526603456458957E-3</v>
      </c>
      <c r="L306">
        <f t="shared" si="56"/>
        <v>6.3213753646931756E-3</v>
      </c>
    </row>
    <row r="307" spans="1:12">
      <c r="A307">
        <v>26.1</v>
      </c>
      <c r="B307">
        <f t="shared" si="57"/>
        <v>40.150000000000006</v>
      </c>
      <c r="C307">
        <f t="shared" si="47"/>
        <v>7.5704377296901579E-28</v>
      </c>
      <c r="D307">
        <f t="shared" si="48"/>
        <v>1.0776005392743146E-11</v>
      </c>
      <c r="E307">
        <f t="shared" si="49"/>
        <v>1.5394642606388995E-7</v>
      </c>
      <c r="F307">
        <f t="shared" si="50"/>
        <v>1.2100125512935802E-5</v>
      </c>
      <c r="G307">
        <f t="shared" si="51"/>
        <v>1.467966502796073E-4</v>
      </c>
      <c r="H307">
        <f t="shared" si="52"/>
        <v>4.7208373818854285E-14</v>
      </c>
      <c r="I307">
        <f t="shared" si="53"/>
        <v>1.8321480239403184E-6</v>
      </c>
      <c r="J307">
        <f t="shared" si="54"/>
        <v>1.9797885170372956E-4</v>
      </c>
      <c r="K307">
        <f t="shared" si="55"/>
        <v>1.7243788398529311E-3</v>
      </c>
      <c r="L307">
        <f t="shared" si="56"/>
        <v>5.9875378160708934E-3</v>
      </c>
    </row>
    <row r="308" spans="1:12">
      <c r="A308">
        <v>26.2</v>
      </c>
      <c r="B308">
        <f t="shared" si="57"/>
        <v>40.299999999999997</v>
      </c>
      <c r="C308">
        <f t="shared" si="47"/>
        <v>2.7669783568334539E-28</v>
      </c>
      <c r="D308">
        <f t="shared" si="48"/>
        <v>7.2858092896261268E-12</v>
      </c>
      <c r="E308">
        <f t="shared" si="49"/>
        <v>1.2131584437369518E-7</v>
      </c>
      <c r="F308">
        <f t="shared" si="50"/>
        <v>1.0217594978789804E-5</v>
      </c>
      <c r="G308">
        <f t="shared" si="51"/>
        <v>1.2892495911040166E-4</v>
      </c>
      <c r="H308">
        <f t="shared" si="52"/>
        <v>3.0683725396102188E-14</v>
      </c>
      <c r="I308">
        <f t="shared" si="53"/>
        <v>1.5439521537413253E-6</v>
      </c>
      <c r="J308">
        <f t="shared" si="54"/>
        <v>1.7850620264789994E-4</v>
      </c>
      <c r="K308">
        <f t="shared" si="55"/>
        <v>1.6036005108185888E-3</v>
      </c>
      <c r="L308">
        <f t="shared" si="56"/>
        <v>5.6674680970520306E-3</v>
      </c>
    </row>
    <row r="309" spans="1:12">
      <c r="A309">
        <v>26.3</v>
      </c>
      <c r="B309">
        <f t="shared" si="57"/>
        <v>40.450000000000003</v>
      </c>
      <c r="C309">
        <f t="shared" si="47"/>
        <v>9.9875878336068711E-29</v>
      </c>
      <c r="D309">
        <f t="shared" si="48"/>
        <v>4.9025010354860603E-12</v>
      </c>
      <c r="E309">
        <f t="shared" si="49"/>
        <v>9.5320111138863827E-8</v>
      </c>
      <c r="F309">
        <f t="shared" si="50"/>
        <v>8.6095738085448027E-6</v>
      </c>
      <c r="G309">
        <f t="shared" si="51"/>
        <v>1.1304002085220706E-4</v>
      </c>
      <c r="H309">
        <f t="shared" si="52"/>
        <v>1.984983881148601E-14</v>
      </c>
      <c r="I309">
        <f t="shared" si="53"/>
        <v>1.2986397334425999E-6</v>
      </c>
      <c r="J309">
        <f t="shared" si="54"/>
        <v>1.6075881283514446E-4</v>
      </c>
      <c r="K309">
        <f t="shared" si="55"/>
        <v>1.4899930207212374E-3</v>
      </c>
      <c r="L309">
        <f t="shared" si="56"/>
        <v>5.3608349462228979E-3</v>
      </c>
    </row>
    <row r="310" spans="1:12">
      <c r="A310">
        <v>26.4</v>
      </c>
      <c r="B310">
        <f t="shared" si="57"/>
        <v>40.599999999999994</v>
      </c>
      <c r="C310">
        <f t="shared" si="47"/>
        <v>3.5599220521697064E-29</v>
      </c>
      <c r="D310">
        <f t="shared" si="48"/>
        <v>3.2829279401986711E-12</v>
      </c>
      <c r="E310">
        <f t="shared" si="49"/>
        <v>7.467255428084E-8</v>
      </c>
      <c r="F310">
        <f t="shared" si="50"/>
        <v>7.2390563196574182E-6</v>
      </c>
      <c r="G310">
        <f t="shared" si="51"/>
        <v>9.8945617906653574E-5</v>
      </c>
      <c r="H310">
        <f t="shared" si="52"/>
        <v>1.2780632031282268E-14</v>
      </c>
      <c r="I310">
        <f t="shared" si="53"/>
        <v>1.0902351132378369E-6</v>
      </c>
      <c r="J310">
        <f t="shared" si="54"/>
        <v>1.4460399237279159E-4</v>
      </c>
      <c r="K310">
        <f t="shared" si="55"/>
        <v>1.3832311104031668E-3</v>
      </c>
      <c r="L310">
        <f t="shared" si="56"/>
        <v>5.0673013444946175E-3</v>
      </c>
    </row>
    <row r="311" spans="1:12">
      <c r="A311">
        <v>26.5</v>
      </c>
      <c r="B311">
        <f t="shared" si="57"/>
        <v>40.75</v>
      </c>
      <c r="C311">
        <f t="shared" si="47"/>
        <v>1.2528530555392922E-29</v>
      </c>
      <c r="D311">
        <f t="shared" si="48"/>
        <v>2.1877241695011003E-12</v>
      </c>
      <c r="E311">
        <f t="shared" si="49"/>
        <v>5.8322648672828842E-8</v>
      </c>
      <c r="F311">
        <f t="shared" si="50"/>
        <v>6.073551671199524E-6</v>
      </c>
      <c r="G311">
        <f t="shared" si="51"/>
        <v>8.6461890599223137E-5</v>
      </c>
      <c r="H311">
        <f t="shared" si="52"/>
        <v>8.1899393703689937E-15</v>
      </c>
      <c r="I311">
        <f t="shared" si="53"/>
        <v>9.1353106444225903E-7</v>
      </c>
      <c r="J311">
        <f t="shared" si="54"/>
        <v>1.2991725258027767E-4</v>
      </c>
      <c r="K311">
        <f t="shared" si="55"/>
        <v>1.2829969973303841E-3</v>
      </c>
      <c r="L311">
        <f t="shared" si="56"/>
        <v>4.7865254578408822E-3</v>
      </c>
    </row>
    <row r="312" spans="1:12">
      <c r="A312">
        <v>26.6</v>
      </c>
      <c r="B312">
        <f t="shared" si="57"/>
        <v>40.900000000000006</v>
      </c>
      <c r="C312">
        <f t="shared" si="47"/>
        <v>4.3530543729480519E-30</v>
      </c>
      <c r="D312">
        <f t="shared" si="48"/>
        <v>1.450758313169857E-12</v>
      </c>
      <c r="E312">
        <f t="shared" si="49"/>
        <v>4.54154379812715E-8</v>
      </c>
      <c r="F312">
        <f t="shared" si="50"/>
        <v>5.0846034998483167E-6</v>
      </c>
      <c r="G312">
        <f t="shared" si="51"/>
        <v>7.5424321528587705E-5</v>
      </c>
      <c r="H312">
        <f t="shared" si="52"/>
        <v>5.223102757266815E-15</v>
      </c>
      <c r="I312">
        <f t="shared" si="53"/>
        <v>7.6399969105398348E-7</v>
      </c>
      <c r="J312">
        <f t="shared" si="54"/>
        <v>1.1658198647145862E-4</v>
      </c>
      <c r="K312">
        <f t="shared" si="55"/>
        <v>1.1889807277352398E-3</v>
      </c>
      <c r="L312">
        <f t="shared" si="56"/>
        <v>4.518161555302669E-3</v>
      </c>
    </row>
    <row r="313" spans="1:12">
      <c r="A313">
        <v>26.7</v>
      </c>
      <c r="B313">
        <f t="shared" si="57"/>
        <v>41.05</v>
      </c>
      <c r="C313">
        <f t="shared" si="47"/>
        <v>1.4930580242937215E-30</v>
      </c>
      <c r="D313">
        <f t="shared" si="48"/>
        <v>9.5730983600179799E-13</v>
      </c>
      <c r="E313">
        <f t="shared" si="49"/>
        <v>3.5257380533933953E-8</v>
      </c>
      <c r="F313">
        <f t="shared" si="50"/>
        <v>4.2473507237466903E-6</v>
      </c>
      <c r="G313">
        <f t="shared" si="51"/>
        <v>6.5682744545385481E-5</v>
      </c>
      <c r="H313">
        <f t="shared" si="52"/>
        <v>3.3149918134812269E-15</v>
      </c>
      <c r="I313">
        <f t="shared" si="53"/>
        <v>6.3771226845620102E-7</v>
      </c>
      <c r="J313">
        <f t="shared" si="54"/>
        <v>1.0448914439901654E-4</v>
      </c>
      <c r="K313">
        <f t="shared" si="55"/>
        <v>1.100880484018047E-3</v>
      </c>
      <c r="L313">
        <f t="shared" si="56"/>
        <v>4.2618609002465389E-3</v>
      </c>
    </row>
    <row r="314" spans="1:12">
      <c r="A314">
        <v>26.8</v>
      </c>
      <c r="B314">
        <f t="shared" si="57"/>
        <v>41.2</v>
      </c>
      <c r="C314">
        <f t="shared" si="47"/>
        <v>5.0547774997015584E-31</v>
      </c>
      <c r="D314">
        <f t="shared" si="48"/>
        <v>6.2856257442400852E-13</v>
      </c>
      <c r="E314">
        <f t="shared" si="49"/>
        <v>2.7287706754924604E-8</v>
      </c>
      <c r="F314">
        <f t="shared" si="50"/>
        <v>3.5401273323691177E-6</v>
      </c>
      <c r="G314">
        <f t="shared" si="51"/>
        <v>5.7100382321497288E-5</v>
      </c>
      <c r="H314">
        <f t="shared" si="52"/>
        <v>2.0937691486116488E-15</v>
      </c>
      <c r="I314">
        <f t="shared" si="53"/>
        <v>5.3126730759870585E-7</v>
      </c>
      <c r="J314">
        <f t="shared" si="54"/>
        <v>9.353690685668864E-5</v>
      </c>
      <c r="K314">
        <f t="shared" si="55"/>
        <v>1.0184028486332521E-3</v>
      </c>
      <c r="L314">
        <f t="shared" si="56"/>
        <v>4.0172726130339696E-3</v>
      </c>
    </row>
    <row r="315" spans="1:12">
      <c r="A315">
        <v>26.9</v>
      </c>
      <c r="B315">
        <f t="shared" si="57"/>
        <v>41.349999999999994</v>
      </c>
      <c r="C315">
        <f t="shared" si="47"/>
        <v>1.6889783544831104E-31</v>
      </c>
      <c r="D315">
        <f t="shared" si="48"/>
        <v>4.1064504562173988E-13</v>
      </c>
      <c r="E315">
        <f t="shared" si="49"/>
        <v>2.1054486198314921E-8</v>
      </c>
      <c r="F315">
        <f t="shared" si="50"/>
        <v>2.9440989100294716E-6</v>
      </c>
      <c r="G315">
        <f t="shared" si="51"/>
        <v>4.9552915859541475E-5</v>
      </c>
      <c r="H315">
        <f t="shared" si="52"/>
        <v>1.3159942060051866E-15</v>
      </c>
      <c r="I315">
        <f t="shared" si="53"/>
        <v>4.4172617227524845E-7</v>
      </c>
      <c r="J315">
        <f t="shared" si="54"/>
        <v>8.3630356293063423E-5</v>
      </c>
      <c r="K315">
        <f t="shared" si="55"/>
        <v>9.4126302582105267E-4</v>
      </c>
      <c r="L315">
        <f t="shared" si="56"/>
        <v>3.7840445034299343E-3</v>
      </c>
    </row>
    <row r="316" spans="1:12">
      <c r="A316">
        <v>27</v>
      </c>
      <c r="B316">
        <f t="shared" si="57"/>
        <v>41.5</v>
      </c>
      <c r="C316">
        <f t="shared" si="47"/>
        <v>5.5692475024506503E-32</v>
      </c>
      <c r="D316">
        <f t="shared" si="48"/>
        <v>2.6692557417266381E-13</v>
      </c>
      <c r="E316">
        <f t="shared" si="49"/>
        <v>1.6194702704768028E-8</v>
      </c>
      <c r="F316">
        <f t="shared" si="50"/>
        <v>2.4429336035882051E-6</v>
      </c>
      <c r="G316">
        <f t="shared" si="51"/>
        <v>4.2927588709018713E-5</v>
      </c>
      <c r="H316">
        <f t="shared" si="52"/>
        <v>8.2308438433037419E-16</v>
      </c>
      <c r="I316">
        <f t="shared" si="53"/>
        <v>3.6655560886849594E-7</v>
      </c>
      <c r="J316">
        <f t="shared" si="54"/>
        <v>7.4681149647069773E-5</v>
      </c>
      <c r="K316">
        <f t="shared" si="55"/>
        <v>8.6918502266730919E-4</v>
      </c>
      <c r="L316">
        <f t="shared" si="56"/>
        <v>3.5618238712537809E-3</v>
      </c>
    </row>
    <row r="317" spans="1:12">
      <c r="A317">
        <v>27.1</v>
      </c>
      <c r="B317">
        <f t="shared" si="57"/>
        <v>41.650000000000006</v>
      </c>
      <c r="C317">
        <f t="shared" si="47"/>
        <v>1.8120611714762107E-32</v>
      </c>
      <c r="D317">
        <f t="shared" si="48"/>
        <v>1.7262460749184913E-13</v>
      </c>
      <c r="E317">
        <f t="shared" si="49"/>
        <v>1.2417727004991878E-8</v>
      </c>
      <c r="F317">
        <f t="shared" si="50"/>
        <v>2.0225052374645649E-6</v>
      </c>
      <c r="G317">
        <f t="shared" si="51"/>
        <v>3.7122348103785409E-5</v>
      </c>
      <c r="H317">
        <f t="shared" si="52"/>
        <v>5.1225507636773193E-16</v>
      </c>
      <c r="I317">
        <f t="shared" si="53"/>
        <v>3.035765814850269E-7</v>
      </c>
      <c r="J317">
        <f t="shared" si="54"/>
        <v>6.660719317134789E-5</v>
      </c>
      <c r="K317">
        <f t="shared" si="55"/>
        <v>8.0190179108256723E-4</v>
      </c>
      <c r="L317">
        <f t="shared" si="56"/>
        <v>3.3502582739497015E-3</v>
      </c>
    </row>
    <row r="318" spans="1:12">
      <c r="A318">
        <v>27.2</v>
      </c>
      <c r="B318">
        <f t="shared" si="57"/>
        <v>41.8</v>
      </c>
      <c r="C318">
        <f t="shared" si="47"/>
        <v>5.8170981332639754E-33</v>
      </c>
      <c r="D318">
        <f t="shared" si="48"/>
        <v>1.1106762011800203E-13</v>
      </c>
      <c r="E318">
        <f t="shared" si="49"/>
        <v>9.4916576184020025E-9</v>
      </c>
      <c r="F318">
        <f t="shared" si="50"/>
        <v>1.6706262975013564E-6</v>
      </c>
      <c r="G318">
        <f t="shared" si="51"/>
        <v>3.2045024718028719E-5</v>
      </c>
      <c r="H318">
        <f t="shared" si="52"/>
        <v>3.1722396030321657E-16</v>
      </c>
      <c r="I318">
        <f t="shared" si="53"/>
        <v>2.5091884013319508E-7</v>
      </c>
      <c r="J318">
        <f t="shared" si="54"/>
        <v>5.9332320966443325E-5</v>
      </c>
      <c r="K318">
        <f t="shared" si="55"/>
        <v>7.3915533238508269E-4</v>
      </c>
      <c r="L318">
        <f t="shared" si="56"/>
        <v>3.1489962599291757E-3</v>
      </c>
    </row>
    <row r="319" spans="1:12">
      <c r="A319">
        <v>27.3</v>
      </c>
      <c r="B319">
        <f t="shared" si="57"/>
        <v>41.95</v>
      </c>
      <c r="C319">
        <f t="shared" si="47"/>
        <v>1.8422570151455717E-33</v>
      </c>
      <c r="D319">
        <f t="shared" si="48"/>
        <v>7.1093145073438089E-14</v>
      </c>
      <c r="E319">
        <f t="shared" si="49"/>
        <v>7.2320736485104712E-9</v>
      </c>
      <c r="F319">
        <f t="shared" si="50"/>
        <v>1.3768085459365464E-6</v>
      </c>
      <c r="G319">
        <f t="shared" si="51"/>
        <v>2.7612552256756238E-5</v>
      </c>
      <c r="H319">
        <f t="shared" si="52"/>
        <v>1.9546533021784103E-16</v>
      </c>
      <c r="I319">
        <f t="shared" si="53"/>
        <v>2.069806849613719E-7</v>
      </c>
      <c r="J319">
        <f t="shared" si="54"/>
        <v>5.2785978507344247E-5</v>
      </c>
      <c r="K319">
        <f t="shared" si="55"/>
        <v>6.806967662531479E-4</v>
      </c>
      <c r="L319">
        <f t="shared" si="56"/>
        <v>2.9576880667113998E-3</v>
      </c>
    </row>
    <row r="320" spans="1:12">
      <c r="A320">
        <v>27.4</v>
      </c>
      <c r="B320">
        <f t="shared" si="57"/>
        <v>42.099999999999994</v>
      </c>
      <c r="C320">
        <f t="shared" si="47"/>
        <v>5.7551576706705232E-34</v>
      </c>
      <c r="D320">
        <f t="shared" si="48"/>
        <v>4.5269601879338911E-14</v>
      </c>
      <c r="E320">
        <f t="shared" si="49"/>
        <v>5.492807620702921E-9</v>
      </c>
      <c r="F320">
        <f t="shared" si="50"/>
        <v>1.1320490892407602E-6</v>
      </c>
      <c r="G320">
        <f t="shared" si="51"/>
        <v>2.3750227653495567E-5</v>
      </c>
      <c r="H320">
        <f t="shared" si="52"/>
        <v>1.1983501533212257E-16</v>
      </c>
      <c r="I320">
        <f t="shared" si="53"/>
        <v>1.7039342509146361E-7</v>
      </c>
      <c r="J320">
        <f t="shared" si="54"/>
        <v>4.6902912305239633E-5</v>
      </c>
      <c r="K320">
        <f t="shared" si="55"/>
        <v>6.2628636587879708E-4</v>
      </c>
      <c r="L320">
        <f t="shared" si="56"/>
        <v>2.775986283060315E-3</v>
      </c>
    </row>
    <row r="321" spans="1:12">
      <c r="A321">
        <v>27.5</v>
      </c>
      <c r="B321">
        <f t="shared" si="57"/>
        <v>42.25</v>
      </c>
      <c r="C321">
        <f t="shared" si="47"/>
        <v>1.7732913316560308E-34</v>
      </c>
      <c r="D321">
        <f t="shared" si="48"/>
        <v>2.8675264311900984E-14</v>
      </c>
      <c r="E321">
        <f t="shared" si="49"/>
        <v>4.1584034429602268E-9</v>
      </c>
      <c r="F321">
        <f t="shared" si="50"/>
        <v>9.2863979559818857E-7</v>
      </c>
      <c r="G321">
        <f t="shared" si="51"/>
        <v>2.0391012243284645E-5</v>
      </c>
      <c r="H321">
        <f t="shared" si="52"/>
        <v>7.3096088559824429E-17</v>
      </c>
      <c r="I321">
        <f t="shared" si="53"/>
        <v>1.3999006583676884E-7</v>
      </c>
      <c r="J321">
        <f t="shared" si="54"/>
        <v>4.162286671232235E-5</v>
      </c>
      <c r="K321">
        <f t="shared" si="55"/>
        <v>5.7569356120837866E-4</v>
      </c>
      <c r="L321">
        <f t="shared" si="56"/>
        <v>2.6035464744857736E-3</v>
      </c>
    </row>
    <row r="322" spans="1:12">
      <c r="A322">
        <v>27.6</v>
      </c>
      <c r="B322">
        <f t="shared" si="57"/>
        <v>42.400000000000006</v>
      </c>
      <c r="C322">
        <f t="shared" si="47"/>
        <v>5.3885421644706714E-35</v>
      </c>
      <c r="D322">
        <f t="shared" si="48"/>
        <v>1.8068123198361415E-14</v>
      </c>
      <c r="E322">
        <f t="shared" si="49"/>
        <v>3.1379745138499084E-9</v>
      </c>
      <c r="F322">
        <f t="shared" si="50"/>
        <v>7.5999804627533339E-7</v>
      </c>
      <c r="G322">
        <f t="shared" si="51"/>
        <v>1.7474873913520108E-5</v>
      </c>
      <c r="H322">
        <f t="shared" si="52"/>
        <v>4.4359543228810758E-17</v>
      </c>
      <c r="I322">
        <f t="shared" si="53"/>
        <v>1.1477779272889489E-7</v>
      </c>
      <c r="J322">
        <f t="shared" si="54"/>
        <v>3.6890288746827989E-5</v>
      </c>
      <c r="K322">
        <f t="shared" si="55"/>
        <v>5.2869691219592215E-4</v>
      </c>
      <c r="L322">
        <f t="shared" si="56"/>
        <v>2.4400277716434765E-3</v>
      </c>
    </row>
    <row r="323" spans="1:12">
      <c r="A323">
        <v>27.7</v>
      </c>
      <c r="B323">
        <f t="shared" si="57"/>
        <v>42.55</v>
      </c>
      <c r="C323">
        <f t="shared" si="47"/>
        <v>1.6146673891744541E-35</v>
      </c>
      <c r="D323">
        <f t="shared" si="48"/>
        <v>1.1324173121915453E-14</v>
      </c>
      <c r="E323">
        <f t="shared" si="49"/>
        <v>2.3602205754048008E-9</v>
      </c>
      <c r="F323">
        <f t="shared" si="50"/>
        <v>6.2051690220520478E-7</v>
      </c>
      <c r="G323">
        <f t="shared" si="51"/>
        <v>1.494816990864204E-5</v>
      </c>
      <c r="H323">
        <f t="shared" si="52"/>
        <v>2.6782344983053376E-17</v>
      </c>
      <c r="I323">
        <f t="shared" si="53"/>
        <v>9.3913854497959833E-8</v>
      </c>
      <c r="J323">
        <f t="shared" si="54"/>
        <v>3.2654041689896214E-5</v>
      </c>
      <c r="K323">
        <f t="shared" si="55"/>
        <v>4.8508405402314798E-4</v>
      </c>
      <c r="L323">
        <f t="shared" si="56"/>
        <v>2.2850934213296758E-3</v>
      </c>
    </row>
    <row r="324" spans="1:12">
      <c r="A324">
        <v>27.8</v>
      </c>
      <c r="B324">
        <f t="shared" si="57"/>
        <v>42.7</v>
      </c>
      <c r="C324">
        <f t="shared" si="47"/>
        <v>4.7705396999758722E-36</v>
      </c>
      <c r="D324">
        <f t="shared" si="48"/>
        <v>7.0594475766548097E-15</v>
      </c>
      <c r="E324">
        <f t="shared" si="49"/>
        <v>1.7693997219364669E-9</v>
      </c>
      <c r="F324">
        <f t="shared" si="50"/>
        <v>5.0543287123625409E-7</v>
      </c>
      <c r="G324">
        <f t="shared" si="51"/>
        <v>1.27630696763897E-5</v>
      </c>
      <c r="H324">
        <f t="shared" si="52"/>
        <v>1.6086619269253752E-17</v>
      </c>
      <c r="I324">
        <f t="shared" si="53"/>
        <v>7.6684479710476933E-8</v>
      </c>
      <c r="J324">
        <f t="shared" si="54"/>
        <v>2.886712808587835E-5</v>
      </c>
      <c r="K324">
        <f t="shared" si="55"/>
        <v>4.4465161625573428E-4</v>
      </c>
      <c r="L324">
        <f t="shared" si="56"/>
        <v>2.1384112999248408E-3</v>
      </c>
    </row>
    <row r="325" spans="1:12">
      <c r="A325">
        <v>27.9</v>
      </c>
      <c r="B325">
        <f t="shared" si="57"/>
        <v>42.849999999999994</v>
      </c>
      <c r="C325">
        <f t="shared" si="47"/>
        <v>1.389557288035901E-36</v>
      </c>
      <c r="D325">
        <f t="shared" si="48"/>
        <v>4.3771209197869368E-15</v>
      </c>
      <c r="E325">
        <f t="shared" si="49"/>
        <v>1.3220846196094038E-9</v>
      </c>
      <c r="F325">
        <f t="shared" si="50"/>
        <v>4.107095703289241E-7</v>
      </c>
      <c r="G325">
        <f t="shared" si="51"/>
        <v>1.0877016892489848E-5</v>
      </c>
      <c r="H325">
        <f t="shared" si="52"/>
        <v>9.6121738822721896E-18</v>
      </c>
      <c r="I325">
        <f t="shared" si="53"/>
        <v>6.2486492976120933E-8</v>
      </c>
      <c r="J325">
        <f t="shared" si="54"/>
        <v>2.5486422663841097E-5</v>
      </c>
      <c r="K325">
        <f t="shared" si="55"/>
        <v>4.072051179096566E-4</v>
      </c>
      <c r="L325">
        <f t="shared" si="56"/>
        <v>1.9996543892919351E-3</v>
      </c>
    </row>
    <row r="326" spans="1:12">
      <c r="A326">
        <v>28</v>
      </c>
      <c r="B326">
        <f t="shared" si="57"/>
        <v>43</v>
      </c>
      <c r="C326">
        <f t="shared" si="47"/>
        <v>3.9898956979071441E-37</v>
      </c>
      <c r="D326">
        <f t="shared" si="48"/>
        <v>2.6992478373776006E-15</v>
      </c>
      <c r="E326">
        <f t="shared" si="49"/>
        <v>9.8456002799079534E-10</v>
      </c>
      <c r="F326">
        <f t="shared" si="50"/>
        <v>3.3293568846557917E-7</v>
      </c>
      <c r="G326">
        <f t="shared" si="51"/>
        <v>9.2522295857882287E-6</v>
      </c>
      <c r="H326">
        <f t="shared" si="52"/>
        <v>5.7135373284427226E-18</v>
      </c>
      <c r="I326">
        <f t="shared" si="53"/>
        <v>5.081132634003138E-8</v>
      </c>
      <c r="J326">
        <f t="shared" si="54"/>
        <v>2.2472415590623148E-5</v>
      </c>
      <c r="K326">
        <f t="shared" si="55"/>
        <v>3.7255884039471106E-4</v>
      </c>
      <c r="L326">
        <f t="shared" si="56"/>
        <v>1.8685012152814503E-3</v>
      </c>
    </row>
    <row r="327" spans="1:12">
      <c r="A327">
        <v>28.1</v>
      </c>
      <c r="B327">
        <f t="shared" si="57"/>
        <v>43.150000000000006</v>
      </c>
      <c r="C327">
        <f t="shared" si="47"/>
        <v>1.1292086811217783E-37</v>
      </c>
      <c r="D327">
        <f t="shared" si="48"/>
        <v>1.6554500621575798E-15</v>
      </c>
      <c r="E327">
        <f t="shared" si="49"/>
        <v>7.3074267243215058E-10</v>
      </c>
      <c r="F327">
        <f t="shared" si="50"/>
        <v>2.6923576836363675E-7</v>
      </c>
      <c r="G327">
        <f t="shared" si="51"/>
        <v>7.8552371053893861E-6</v>
      </c>
      <c r="H327">
        <f t="shared" si="52"/>
        <v>3.3783221395210624E-18</v>
      </c>
      <c r="I327">
        <f t="shared" si="53"/>
        <v>4.1231149573815977E-8</v>
      </c>
      <c r="J327">
        <f t="shared" si="54"/>
        <v>1.97889663651841E-5</v>
      </c>
      <c r="K327">
        <f t="shared" si="55"/>
        <v>3.4053568028531798E-4</v>
      </c>
      <c r="L327">
        <f t="shared" si="56"/>
        <v>1.7446362491346555E-3</v>
      </c>
    </row>
    <row r="328" spans="1:12">
      <c r="A328">
        <v>28.2</v>
      </c>
      <c r="B328">
        <f t="shared" si="57"/>
        <v>43.3</v>
      </c>
      <c r="C328">
        <f t="shared" si="47"/>
        <v>3.1496745424144662E-38</v>
      </c>
      <c r="D328">
        <f t="shared" si="48"/>
        <v>1.0096972130984637E-15</v>
      </c>
      <c r="E328">
        <f t="shared" si="49"/>
        <v>5.4052488636936592E-10</v>
      </c>
      <c r="F328">
        <f t="shared" si="50"/>
        <v>2.1719243668670218E-7</v>
      </c>
      <c r="G328">
        <f t="shared" si="51"/>
        <v>6.6564525234665224E-6</v>
      </c>
      <c r="H328">
        <f t="shared" si="52"/>
        <v>1.9869890512763678E-18</v>
      </c>
      <c r="I328">
        <f t="shared" si="53"/>
        <v>3.3386869495370471E-8</v>
      </c>
      <c r="J328">
        <f t="shared" si="54"/>
        <v>1.7403068570350277E-5</v>
      </c>
      <c r="K328">
        <f t="shared" si="55"/>
        <v>3.109669838419481E-4</v>
      </c>
      <c r="L328">
        <f t="shared" si="56"/>
        <v>1.6277502722092003E-3</v>
      </c>
    </row>
    <row r="329" spans="1:12">
      <c r="A329">
        <v>28.3</v>
      </c>
      <c r="B329">
        <f t="shared" si="57"/>
        <v>43.45</v>
      </c>
      <c r="C329">
        <f t="shared" si="47"/>
        <v>8.6573899159324082E-39</v>
      </c>
      <c r="D329">
        <f t="shared" si="48"/>
        <v>6.1242168440737534E-16</v>
      </c>
      <c r="E329">
        <f t="shared" si="49"/>
        <v>3.984606773236817E-10</v>
      </c>
      <c r="F329">
        <f t="shared" si="50"/>
        <v>1.7477882201640467E-7</v>
      </c>
      <c r="G329">
        <f t="shared" si="51"/>
        <v>5.6297789499780093E-6</v>
      </c>
      <c r="H329">
        <f t="shared" si="52"/>
        <v>1.1624496717043111E-18</v>
      </c>
      <c r="I329">
        <f t="shared" si="53"/>
        <v>2.6977773146239324E-8</v>
      </c>
      <c r="J329">
        <f t="shared" si="54"/>
        <v>1.5284625611528658E-5</v>
      </c>
      <c r="K329">
        <f t="shared" si="55"/>
        <v>2.8369236517095819E-4</v>
      </c>
      <c r="L329">
        <f t="shared" si="56"/>
        <v>1.5175407045761985E-3</v>
      </c>
    </row>
    <row r="330" spans="1:12">
      <c r="A330">
        <v>28.4</v>
      </c>
      <c r="B330">
        <f t="shared" si="57"/>
        <v>43.599999999999994</v>
      </c>
      <c r="C330">
        <f t="shared" si="47"/>
        <v>2.3447087964008018E-39</v>
      </c>
      <c r="D330">
        <f t="shared" si="48"/>
        <v>3.6938291260417521E-16</v>
      </c>
      <c r="E330">
        <f t="shared" si="49"/>
        <v>2.9272738114296828E-10</v>
      </c>
      <c r="F330">
        <f t="shared" si="50"/>
        <v>1.4030000628270593E-7</v>
      </c>
      <c r="G330">
        <f t="shared" si="51"/>
        <v>4.7522481463815536E-6</v>
      </c>
      <c r="H330">
        <f t="shared" si="52"/>
        <v>6.7643009468440691E-19</v>
      </c>
      <c r="I330">
        <f t="shared" si="53"/>
        <v>2.1752612624740666E-8</v>
      </c>
      <c r="J330">
        <f t="shared" si="54"/>
        <v>1.3406237492601809E-5</v>
      </c>
      <c r="K330">
        <f t="shared" si="55"/>
        <v>2.5855950986679522E-4</v>
      </c>
      <c r="L330">
        <f t="shared" si="56"/>
        <v>1.4137118981556944E-3</v>
      </c>
    </row>
    <row r="331" spans="1:12">
      <c r="A331">
        <v>28.5</v>
      </c>
      <c r="B331">
        <f t="shared" si="57"/>
        <v>43.75</v>
      </c>
      <c r="C331">
        <f t="shared" si="47"/>
        <v>6.2563651455047208E-40</v>
      </c>
      <c r="D331">
        <f t="shared" si="48"/>
        <v>2.2154008898463164E-16</v>
      </c>
      <c r="E331">
        <f t="shared" si="49"/>
        <v>2.1430822739226011E-10</v>
      </c>
      <c r="F331">
        <f t="shared" si="50"/>
        <v>1.1234245776993914E-7</v>
      </c>
      <c r="G331">
        <f t="shared" si="51"/>
        <v>4.0036897622643897E-6</v>
      </c>
      <c r="H331">
        <f t="shared" si="52"/>
        <v>3.9149617933190705E-19</v>
      </c>
      <c r="I331">
        <f t="shared" si="53"/>
        <v>1.7501950626487267E-8</v>
      </c>
      <c r="J331">
        <f t="shared" si="54"/>
        <v>1.174299860699297E-5</v>
      </c>
      <c r="K331">
        <f t="shared" si="55"/>
        <v>2.3542396592926234E-4</v>
      </c>
      <c r="L331">
        <f t="shared" si="56"/>
        <v>1.3159753951660939E-3</v>
      </c>
    </row>
    <row r="332" spans="1:12">
      <c r="A332">
        <v>28.6</v>
      </c>
      <c r="B332">
        <f t="shared" si="57"/>
        <v>43.900000000000006</v>
      </c>
      <c r="C332">
        <f t="shared" si="47"/>
        <v>1.6445114378949866E-40</v>
      </c>
      <c r="D332">
        <f t="shared" si="48"/>
        <v>1.3211724476751803E-16</v>
      </c>
      <c r="E332">
        <f t="shared" si="49"/>
        <v>1.5635127738704105E-10</v>
      </c>
      <c r="F332">
        <f t="shared" si="50"/>
        <v>8.9730491529234131E-8</v>
      </c>
      <c r="G332">
        <f t="shared" si="51"/>
        <v>3.3664294792597807E-6</v>
      </c>
      <c r="H332">
        <f t="shared" si="52"/>
        <v>2.2535837790245117E-19</v>
      </c>
      <c r="I332">
        <f t="shared" si="53"/>
        <v>1.4051605314242507E-8</v>
      </c>
      <c r="J332">
        <f t="shared" si="54"/>
        <v>1.0272306456748217E-5</v>
      </c>
      <c r="K332">
        <f t="shared" si="55"/>
        <v>2.1414892369065196E-4</v>
      </c>
      <c r="L332">
        <f t="shared" si="56"/>
        <v>1.224050152764799E-3</v>
      </c>
    </row>
    <row r="333" spans="1:12">
      <c r="A333">
        <v>28.7</v>
      </c>
      <c r="B333">
        <f t="shared" si="57"/>
        <v>44.05</v>
      </c>
      <c r="C333">
        <f t="shared" si="47"/>
        <v>4.2577830731301694E-41</v>
      </c>
      <c r="D333">
        <f t="shared" si="48"/>
        <v>7.8339474860266901E-17</v>
      </c>
      <c r="E333">
        <f t="shared" si="49"/>
        <v>1.1366861053537611E-10</v>
      </c>
      <c r="F333">
        <f t="shared" si="50"/>
        <v>7.1488895520318088E-8</v>
      </c>
      <c r="G333">
        <f t="shared" si="51"/>
        <v>2.8250143283060931E-6</v>
      </c>
      <c r="H333">
        <f t="shared" si="52"/>
        <v>1.2901706284140023E-19</v>
      </c>
      <c r="I333">
        <f t="shared" si="53"/>
        <v>1.1257051075683535E-8</v>
      </c>
      <c r="J333">
        <f t="shared" si="54"/>
        <v>8.9736811542622162E-6</v>
      </c>
      <c r="K333">
        <f t="shared" si="55"/>
        <v>1.9460498642366749E-4</v>
      </c>
      <c r="L333">
        <f t="shared" si="56"/>
        <v>1.1376627348491965E-3</v>
      </c>
    </row>
    <row r="334" spans="1:12">
      <c r="A334">
        <v>28.8</v>
      </c>
      <c r="B334">
        <f t="shared" si="57"/>
        <v>44.2</v>
      </c>
      <c r="C334">
        <f t="shared" si="47"/>
        <v>1.0857053156532157E-41</v>
      </c>
      <c r="D334">
        <f t="shared" si="48"/>
        <v>4.6184687483077966E-17</v>
      </c>
      <c r="E334">
        <f t="shared" si="49"/>
        <v>8.2346584761089047E-11</v>
      </c>
      <c r="F334">
        <f t="shared" si="50"/>
        <v>5.6810947720260158E-8</v>
      </c>
      <c r="G334">
        <f t="shared" si="51"/>
        <v>2.3659634468714242E-6</v>
      </c>
      <c r="H334">
        <f t="shared" si="52"/>
        <v>7.3457053961415389E-20</v>
      </c>
      <c r="I334">
        <f t="shared" si="53"/>
        <v>8.9986480931918175E-9</v>
      </c>
      <c r="J334">
        <f t="shared" si="54"/>
        <v>7.828595509809974E-6</v>
      </c>
      <c r="K334">
        <f t="shared" si="55"/>
        <v>1.766699332320793E-4</v>
      </c>
      <c r="L334">
        <f t="shared" si="56"/>
        <v>1.0565474720713819E-3</v>
      </c>
    </row>
    <row r="335" spans="1:12">
      <c r="A335">
        <v>28.9</v>
      </c>
      <c r="B335">
        <f t="shared" si="57"/>
        <v>44.349999999999994</v>
      </c>
      <c r="C335">
        <f t="shared" si="47"/>
        <v>2.7262894774206747E-42</v>
      </c>
      <c r="D335">
        <f t="shared" si="48"/>
        <v>2.7070341848880928E-17</v>
      </c>
      <c r="E335">
        <f t="shared" si="49"/>
        <v>5.9443710633803531E-11</v>
      </c>
      <c r="F335">
        <f t="shared" si="50"/>
        <v>4.503113055422986E-8</v>
      </c>
      <c r="G335">
        <f t="shared" si="51"/>
        <v>1.9775425598964815E-6</v>
      </c>
      <c r="H335">
        <f t="shared" si="52"/>
        <v>4.1592822040217693E-20</v>
      </c>
      <c r="I335">
        <f t="shared" si="53"/>
        <v>7.1775885169389311E-9</v>
      </c>
      <c r="J335">
        <f t="shared" si="54"/>
        <v>6.8203154630987611E-6</v>
      </c>
      <c r="K335">
        <f t="shared" si="55"/>
        <v>1.602284757526996E-4</v>
      </c>
      <c r="L335">
        <f t="shared" si="56"/>
        <v>9.804465911948839E-4</v>
      </c>
    </row>
    <row r="336" spans="1:12">
      <c r="A336">
        <v>29</v>
      </c>
      <c r="B336">
        <f t="shared" si="57"/>
        <v>44.5</v>
      </c>
      <c r="C336">
        <f t="shared" si="47"/>
        <v>6.7408257638374412E-43</v>
      </c>
      <c r="D336">
        <f t="shared" si="48"/>
        <v>1.5774294811870533E-17</v>
      </c>
      <c r="E336">
        <f t="shared" si="49"/>
        <v>4.2757354404190931E-11</v>
      </c>
      <c r="F336">
        <f t="shared" si="50"/>
        <v>3.5601924226088293E-8</v>
      </c>
      <c r="G336">
        <f t="shared" si="51"/>
        <v>1.6495604996541403E-6</v>
      </c>
      <c r="H336">
        <f t="shared" si="52"/>
        <v>2.3420025689982903E-20</v>
      </c>
      <c r="I336">
        <f t="shared" si="53"/>
        <v>5.7124604815368106E-9</v>
      </c>
      <c r="J336">
        <f t="shared" si="54"/>
        <v>5.9337505783513195E-6</v>
      </c>
      <c r="K336">
        <f t="shared" si="55"/>
        <v>1.4517201012019036E-4</v>
      </c>
      <c r="L336">
        <f t="shared" si="56"/>
        <v>9.091103149882078E-4</v>
      </c>
    </row>
    <row r="337" spans="1:12">
      <c r="A337">
        <v>29.1</v>
      </c>
      <c r="B337">
        <f t="shared" si="57"/>
        <v>44.650000000000006</v>
      </c>
      <c r="C337">
        <f t="shared" si="47"/>
        <v>1.6409098404496308E-43</v>
      </c>
      <c r="D337">
        <f t="shared" si="48"/>
        <v>9.1379480651388729E-18</v>
      </c>
      <c r="E337">
        <f t="shared" si="49"/>
        <v>3.0644293322066455E-11</v>
      </c>
      <c r="F337">
        <f t="shared" si="50"/>
        <v>2.8074129859458731E-8</v>
      </c>
      <c r="G337">
        <f t="shared" si="51"/>
        <v>1.3731861233434301E-6</v>
      </c>
      <c r="H337">
        <f t="shared" si="52"/>
        <v>1.3113722173806835E-20</v>
      </c>
      <c r="I337">
        <f t="shared" si="53"/>
        <v>4.5363433226629309E-9</v>
      </c>
      <c r="J337">
        <f t="shared" si="54"/>
        <v>5.1553142896875647E-6</v>
      </c>
      <c r="K337">
        <f t="shared" si="55"/>
        <v>1.3139836556629137E-4</v>
      </c>
      <c r="L337">
        <f t="shared" si="56"/>
        <v>8.4229693390760866E-4</v>
      </c>
    </row>
    <row r="338" spans="1:12">
      <c r="A338">
        <v>29.2</v>
      </c>
      <c r="B338">
        <f t="shared" si="57"/>
        <v>44.8</v>
      </c>
      <c r="C338">
        <f t="shared" si="47"/>
        <v>3.932203306259217E-44</v>
      </c>
      <c r="D338">
        <f t="shared" si="48"/>
        <v>5.2622551993332344E-18</v>
      </c>
      <c r="E338">
        <f t="shared" si="49"/>
        <v>2.1883233954067535E-11</v>
      </c>
      <c r="F338">
        <f t="shared" si="50"/>
        <v>2.2080236894119554E-8</v>
      </c>
      <c r="G338">
        <f t="shared" si="51"/>
        <v>1.1407840409876534E-6</v>
      </c>
      <c r="H338">
        <f t="shared" si="52"/>
        <v>7.3016282432109475E-21</v>
      </c>
      <c r="I338">
        <f t="shared" si="53"/>
        <v>3.5943582217343164E-9</v>
      </c>
      <c r="J338">
        <f t="shared" si="54"/>
        <v>4.4727935564463962E-6</v>
      </c>
      <c r="K338">
        <f t="shared" si="55"/>
        <v>1.1881155094286557E-4</v>
      </c>
      <c r="L338">
        <f t="shared" si="56"/>
        <v>7.7977285087073842E-4</v>
      </c>
    </row>
    <row r="339" spans="1:12">
      <c r="A339">
        <v>29.3</v>
      </c>
      <c r="B339">
        <f t="shared" si="57"/>
        <v>44.95</v>
      </c>
      <c r="C339">
        <f t="shared" si="47"/>
        <v>9.2750395394421112E-45</v>
      </c>
      <c r="D339">
        <f t="shared" si="48"/>
        <v>3.0123228496398922E-18</v>
      </c>
      <c r="E339">
        <f t="shared" si="49"/>
        <v>1.5569895609966236E-11</v>
      </c>
      <c r="F339">
        <f t="shared" si="50"/>
        <v>1.7320407080220611E-8</v>
      </c>
      <c r="G339">
        <f t="shared" si="51"/>
        <v>9.457676281886714E-7</v>
      </c>
      <c r="H339">
        <f t="shared" si="52"/>
        <v>4.0425373440229231E-21</v>
      </c>
      <c r="I339">
        <f t="shared" si="53"/>
        <v>2.8416082234928016E-9</v>
      </c>
      <c r="J339">
        <f t="shared" si="54"/>
        <v>3.8752275662458657E-6</v>
      </c>
      <c r="K339">
        <f t="shared" si="55"/>
        <v>1.073215003743978E-4</v>
      </c>
      <c r="L339">
        <f t="shared" si="56"/>
        <v>7.2131260046321864E-4</v>
      </c>
    </row>
    <row r="340" spans="1:12">
      <c r="A340">
        <v>29.4</v>
      </c>
      <c r="B340">
        <f t="shared" si="57"/>
        <v>45.099999999999994</v>
      </c>
      <c r="C340">
        <f t="shared" si="47"/>
        <v>2.1531429375729083E-45</v>
      </c>
      <c r="D340">
        <f t="shared" si="48"/>
        <v>1.7140336742926218E-18</v>
      </c>
      <c r="E340">
        <f t="shared" si="49"/>
        <v>1.1037262211702376E-11</v>
      </c>
      <c r="F340">
        <f t="shared" si="50"/>
        <v>1.3550699892339092E-8</v>
      </c>
      <c r="G340">
        <f t="shared" si="51"/>
        <v>7.8246786673159531E-7</v>
      </c>
      <c r="H340">
        <f t="shared" si="52"/>
        <v>2.2254321908597294E-21</v>
      </c>
      <c r="I340">
        <f t="shared" si="53"/>
        <v>2.2414502226298314E-9</v>
      </c>
      <c r="J340">
        <f t="shared" si="54"/>
        <v>3.3527951066594953E-6</v>
      </c>
      <c r="K340">
        <f t="shared" si="55"/>
        <v>9.6843819160964979E-5</v>
      </c>
      <c r="L340">
        <f t="shared" si="56"/>
        <v>6.6669884395284583E-4</v>
      </c>
    </row>
    <row r="341" spans="1:12">
      <c r="A341">
        <v>29.5</v>
      </c>
      <c r="B341">
        <f t="shared" si="57"/>
        <v>45.25</v>
      </c>
      <c r="C341">
        <f t="shared" si="47"/>
        <v>4.9187613957389316E-46</v>
      </c>
      <c r="D341">
        <f t="shared" si="48"/>
        <v>9.6940928145693459E-19</v>
      </c>
      <c r="E341">
        <f t="shared" si="49"/>
        <v>7.7952060500826664E-12</v>
      </c>
      <c r="F341">
        <f t="shared" si="50"/>
        <v>1.0573211508444433E-8</v>
      </c>
      <c r="G341">
        <f t="shared" si="51"/>
        <v>6.46016629313847E-7</v>
      </c>
      <c r="H341">
        <f t="shared" si="52"/>
        <v>1.2181087777725208E-21</v>
      </c>
      <c r="I341">
        <f t="shared" si="53"/>
        <v>1.7640491891589462E-9</v>
      </c>
      <c r="J341">
        <f t="shared" si="54"/>
        <v>2.8967102140131626E-6</v>
      </c>
      <c r="K341">
        <f t="shared" si="55"/>
        <v>8.7299530967714084E-5</v>
      </c>
      <c r="L341">
        <f t="shared" si="56"/>
        <v>6.15722341509975E-4</v>
      </c>
    </row>
    <row r="342" spans="1:12">
      <c r="A342">
        <v>29.6</v>
      </c>
      <c r="B342">
        <f t="shared" si="57"/>
        <v>45.400000000000006</v>
      </c>
      <c r="C342">
        <f t="shared" si="47"/>
        <v>1.1056374964957987E-46</v>
      </c>
      <c r="D342">
        <f t="shared" si="48"/>
        <v>5.4493748781144957E-19</v>
      </c>
      <c r="E342">
        <f t="shared" si="49"/>
        <v>5.4849604004689273E-12</v>
      </c>
      <c r="F342">
        <f t="shared" si="50"/>
        <v>8.2278419587378639E-9</v>
      </c>
      <c r="G342">
        <f t="shared" si="51"/>
        <v>5.3224310132107359E-7</v>
      </c>
      <c r="H342">
        <f t="shared" si="52"/>
        <v>6.6290989584096773E-22</v>
      </c>
      <c r="I342">
        <f t="shared" si="53"/>
        <v>1.3851716834296485E-9</v>
      </c>
      <c r="J342">
        <f t="shared" si="54"/>
        <v>2.4991256996125845E-6</v>
      </c>
      <c r="K342">
        <f t="shared" si="55"/>
        <v>7.8614827252195975E-5</v>
      </c>
      <c r="L342">
        <f t="shared" si="56"/>
        <v>5.681819030494479E-4</v>
      </c>
    </row>
    <row r="343" spans="1:12">
      <c r="A343">
        <v>29.7</v>
      </c>
      <c r="B343">
        <f t="shared" si="57"/>
        <v>45.55</v>
      </c>
      <c r="C343">
        <f t="shared" si="47"/>
        <v>2.445073776436947E-47</v>
      </c>
      <c r="D343">
        <f t="shared" si="48"/>
        <v>3.0445248003748622E-19</v>
      </c>
      <c r="E343">
        <f t="shared" si="49"/>
        <v>3.8449269242098701E-12</v>
      </c>
      <c r="F343">
        <f t="shared" si="50"/>
        <v>6.3854429605289888E-9</v>
      </c>
      <c r="G343">
        <f t="shared" si="51"/>
        <v>4.3758211126699443E-7</v>
      </c>
      <c r="H343">
        <f t="shared" si="52"/>
        <v>3.5867817913698413E-22</v>
      </c>
      <c r="I343">
        <f t="shared" si="53"/>
        <v>1.0851816824052671E-9</v>
      </c>
      <c r="J343">
        <f t="shared" si="54"/>
        <v>2.1530441493202855E-6</v>
      </c>
      <c r="K343">
        <f t="shared" si="55"/>
        <v>7.0720819797002337E-5</v>
      </c>
      <c r="L343">
        <f t="shared" si="56"/>
        <v>5.2388431911798026E-4</v>
      </c>
    </row>
    <row r="344" spans="1:12">
      <c r="A344">
        <v>29.8</v>
      </c>
      <c r="B344">
        <f t="shared" si="57"/>
        <v>45.7</v>
      </c>
      <c r="C344">
        <f t="shared" si="47"/>
        <v>5.3191381512062271E-48</v>
      </c>
      <c r="D344">
        <f t="shared" si="48"/>
        <v>1.6904690702669849E-19</v>
      </c>
      <c r="E344">
        <f t="shared" si="49"/>
        <v>2.6850994727924727E-12</v>
      </c>
      <c r="F344">
        <f t="shared" si="50"/>
        <v>4.9421326446163138E-9</v>
      </c>
      <c r="G344">
        <f t="shared" si="51"/>
        <v>3.5899322108900294E-7</v>
      </c>
      <c r="H344">
        <f t="shared" si="52"/>
        <v>1.9294018881283944E-22</v>
      </c>
      <c r="I344">
        <f t="shared" si="53"/>
        <v>8.4820697708240039E-10</v>
      </c>
      <c r="J344">
        <f t="shared" si="54"/>
        <v>1.8522359914377903E-6</v>
      </c>
      <c r="K344">
        <f t="shared" si="55"/>
        <v>6.3553297132511771E-5</v>
      </c>
      <c r="L344">
        <f t="shared" si="56"/>
        <v>4.8264427325291824E-4</v>
      </c>
    </row>
    <row r="345" spans="1:12">
      <c r="A345">
        <v>29.9</v>
      </c>
      <c r="B345">
        <f t="shared" si="57"/>
        <v>45.849999999999994</v>
      </c>
      <c r="C345">
        <f t="shared" si="47"/>
        <v>1.1381731695768471E-48</v>
      </c>
      <c r="D345">
        <f t="shared" si="48"/>
        <v>9.3280597579962864E-20</v>
      </c>
      <c r="E345">
        <f t="shared" si="49"/>
        <v>1.8680105447833081E-12</v>
      </c>
      <c r="F345">
        <f t="shared" si="50"/>
        <v>3.8145931774229232E-9</v>
      </c>
      <c r="G345">
        <f t="shared" si="51"/>
        <v>2.9388950692404105E-7</v>
      </c>
      <c r="H345">
        <f t="shared" si="52"/>
        <v>1.0317939002654045E-22</v>
      </c>
      <c r="I345">
        <f t="shared" si="53"/>
        <v>6.6144898027007564E-10</v>
      </c>
      <c r="J345">
        <f t="shared" si="54"/>
        <v>1.5911642299573904E-6</v>
      </c>
      <c r="K345">
        <f t="shared" si="55"/>
        <v>5.7052485553671863E-5</v>
      </c>
      <c r="L345">
        <f t="shared" si="56"/>
        <v>4.4428423723285747E-4</v>
      </c>
    </row>
    <row r="346" spans="1:12">
      <c r="A346">
        <v>30</v>
      </c>
      <c r="B346">
        <f t="shared" si="57"/>
        <v>46</v>
      </c>
      <c r="C346">
        <f t="shared" si="47"/>
        <v>2.3951937859473829E-49</v>
      </c>
      <c r="D346">
        <f t="shared" si="48"/>
        <v>5.1150892458017101E-20</v>
      </c>
      <c r="E346">
        <f t="shared" si="49"/>
        <v>1.2945947529256419E-12</v>
      </c>
      <c r="F346">
        <f t="shared" si="50"/>
        <v>2.9361935209644119E-9</v>
      </c>
      <c r="G346">
        <f t="shared" si="51"/>
        <v>2.4007503940108648E-7</v>
      </c>
      <c r="H346">
        <f t="shared" si="52"/>
        <v>5.4853066847486399E-23</v>
      </c>
      <c r="I346">
        <f t="shared" si="53"/>
        <v>5.1461277323674014E-10</v>
      </c>
      <c r="J346">
        <f t="shared" si="54"/>
        <v>1.364915445064768E-6</v>
      </c>
      <c r="K346">
        <f t="shared" si="55"/>
        <v>5.116281535594038E-5</v>
      </c>
      <c r="L346">
        <f t="shared" si="56"/>
        <v>4.0863435062919745E-4</v>
      </c>
    </row>
    <row r="347" spans="1:12">
      <c r="A347">
        <v>30.1</v>
      </c>
      <c r="B347">
        <f t="shared" si="57"/>
        <v>46.150000000000006</v>
      </c>
      <c r="C347">
        <f t="shared" si="47"/>
        <v>4.9566181860067016E-50</v>
      </c>
      <c r="D347">
        <f t="shared" si="48"/>
        <v>2.7872394272915869E-20</v>
      </c>
      <c r="E347">
        <f t="shared" si="49"/>
        <v>8.9374333605751969E-13</v>
      </c>
      <c r="F347">
        <f t="shared" si="50"/>
        <v>2.2538025721622637E-9</v>
      </c>
      <c r="G347">
        <f t="shared" si="51"/>
        <v>1.9569014913543484E-7</v>
      </c>
      <c r="H347">
        <f t="shared" si="52"/>
        <v>2.8988899049758823E-23</v>
      </c>
      <c r="I347">
        <f t="shared" si="53"/>
        <v>3.9943768296081884E-10</v>
      </c>
      <c r="J347">
        <f t="shared" si="54"/>
        <v>1.1691366699657809E-6</v>
      </c>
      <c r="K347">
        <f t="shared" si="55"/>
        <v>4.5832692839236867E-5</v>
      </c>
      <c r="L347">
        <f t="shared" si="56"/>
        <v>3.7553228604987474E-4</v>
      </c>
    </row>
    <row r="348" spans="1:12">
      <c r="A348">
        <v>30.2</v>
      </c>
      <c r="B348">
        <f t="shared" si="57"/>
        <v>46.3</v>
      </c>
      <c r="C348">
        <f t="shared" si="47"/>
        <v>1.00853232078724E-50</v>
      </c>
      <c r="D348">
        <f t="shared" si="48"/>
        <v>1.5091617721828895E-20</v>
      </c>
      <c r="E348">
        <f t="shared" si="49"/>
        <v>6.1461773348015321E-13</v>
      </c>
      <c r="F348">
        <f t="shared" si="50"/>
        <v>1.7251779953355172E-9</v>
      </c>
      <c r="G348">
        <f t="shared" si="51"/>
        <v>1.5916363737915322E-7</v>
      </c>
      <c r="H348">
        <f t="shared" si="52"/>
        <v>1.5228968552287579E-23</v>
      </c>
      <c r="I348">
        <f t="shared" si="53"/>
        <v>3.0931167794276395E-10</v>
      </c>
      <c r="J348">
        <f t="shared" si="54"/>
        <v>9.9997776234546892E-7</v>
      </c>
      <c r="K348">
        <f t="shared" si="55"/>
        <v>4.1014278555248038E-5</v>
      </c>
      <c r="L348">
        <f t="shared" si="56"/>
        <v>3.4482310144323295E-4</v>
      </c>
    </row>
    <row r="349" spans="1:12">
      <c r="A349">
        <v>30.3</v>
      </c>
      <c r="B349">
        <f t="shared" si="57"/>
        <v>46.45</v>
      </c>
      <c r="C349">
        <f t="shared" si="47"/>
        <v>2.0174396792980708E-51</v>
      </c>
      <c r="D349">
        <f t="shared" si="48"/>
        <v>8.1193076431188651E-21</v>
      </c>
      <c r="E349">
        <f t="shared" si="49"/>
        <v>4.2101682718197689E-13</v>
      </c>
      <c r="F349">
        <f t="shared" si="50"/>
        <v>1.3168335038135654E-9</v>
      </c>
      <c r="G349">
        <f t="shared" si="51"/>
        <v>1.2917116317585674E-7</v>
      </c>
      <c r="H349">
        <f t="shared" si="52"/>
        <v>7.9524745908718593E-24</v>
      </c>
      <c r="I349">
        <f t="shared" si="53"/>
        <v>2.3895545392079507E-10</v>
      </c>
      <c r="J349">
        <f t="shared" si="54"/>
        <v>8.5403889973828669E-7</v>
      </c>
      <c r="K349">
        <f t="shared" si="55"/>
        <v>3.6663272202999193E-5</v>
      </c>
      <c r="L349">
        <f t="shared" si="56"/>
        <v>3.1635908080140154E-4</v>
      </c>
    </row>
    <row r="350" spans="1:12">
      <c r="A350">
        <v>30.4</v>
      </c>
      <c r="B350">
        <f t="shared" si="57"/>
        <v>46.599999999999994</v>
      </c>
      <c r="C350">
        <f t="shared" si="47"/>
        <v>3.9670192347025213E-52</v>
      </c>
      <c r="D350">
        <f t="shared" si="48"/>
        <v>4.3401529862497382E-21</v>
      </c>
      <c r="E350">
        <f t="shared" si="49"/>
        <v>2.8726629971627582E-13</v>
      </c>
      <c r="F350">
        <f t="shared" si="50"/>
        <v>1.0023024385851409E-9</v>
      </c>
      <c r="G350">
        <f t="shared" si="51"/>
        <v>1.0459910649811243E-7</v>
      </c>
      <c r="H350">
        <f t="shared" si="52"/>
        <v>4.127738315394595E-24</v>
      </c>
      <c r="I350">
        <f t="shared" si="53"/>
        <v>1.8416430075410922E-10</v>
      </c>
      <c r="J350">
        <f t="shared" si="54"/>
        <v>7.2832284050231842E-7</v>
      </c>
      <c r="K350">
        <f t="shared" si="55"/>
        <v>3.2738704510484514E-5</v>
      </c>
      <c r="L350">
        <f t="shared" si="56"/>
        <v>2.899995645691959E-4</v>
      </c>
    </row>
    <row r="351" spans="1:12">
      <c r="A351">
        <v>30.5</v>
      </c>
      <c r="B351">
        <f t="shared" si="57"/>
        <v>46.75</v>
      </c>
      <c r="C351">
        <f t="shared" si="47"/>
        <v>7.6670356294760503E-53</v>
      </c>
      <c r="D351">
        <f t="shared" si="48"/>
        <v>2.3050216454868805E-21</v>
      </c>
      <c r="E351">
        <f t="shared" si="49"/>
        <v>1.9523131864240661E-13</v>
      </c>
      <c r="F351">
        <f t="shared" si="50"/>
        <v>7.6072849544950725E-10</v>
      </c>
      <c r="G351">
        <f t="shared" si="51"/>
        <v>8.4513271423752797E-8</v>
      </c>
      <c r="H351">
        <f t="shared" si="52"/>
        <v>2.1295364852571855E-24</v>
      </c>
      <c r="I351">
        <f t="shared" si="53"/>
        <v>1.4159774295368611E-10</v>
      </c>
      <c r="J351">
        <f t="shared" si="54"/>
        <v>6.2019160567480992E-7</v>
      </c>
      <c r="K351">
        <f t="shared" si="55"/>
        <v>2.9202736376479537E-5</v>
      </c>
      <c r="L351">
        <f t="shared" si="56"/>
        <v>2.656107710268429E-4</v>
      </c>
    </row>
    <row r="352" spans="1:12">
      <c r="A352">
        <v>30.6</v>
      </c>
      <c r="B352">
        <f t="shared" si="57"/>
        <v>46.900000000000006</v>
      </c>
      <c r="C352">
        <f t="shared" si="47"/>
        <v>1.4562511812214064E-53</v>
      </c>
      <c r="D352">
        <f t="shared" si="48"/>
        <v>1.2162138036616273E-21</v>
      </c>
      <c r="E352">
        <f t="shared" si="49"/>
        <v>1.3215468346478982E-13</v>
      </c>
      <c r="F352">
        <f t="shared" si="50"/>
        <v>5.7572560963763546E-10</v>
      </c>
      <c r="G352">
        <f t="shared" si="51"/>
        <v>6.8131854234067461E-8</v>
      </c>
      <c r="H352">
        <f t="shared" si="52"/>
        <v>1.0919582487764216E-24</v>
      </c>
      <c r="I352">
        <f t="shared" si="53"/>
        <v>1.0860856920009415E-10</v>
      </c>
      <c r="J352">
        <f t="shared" si="54"/>
        <v>5.2732725148968232E-7</v>
      </c>
      <c r="K352">
        <f t="shared" si="55"/>
        <v>2.6020465486660957E-5</v>
      </c>
      <c r="L352">
        <f t="shared" si="56"/>
        <v>2.4306560987330284E-4</v>
      </c>
    </row>
    <row r="353" spans="1:12">
      <c r="A353">
        <v>30.7</v>
      </c>
      <c r="B353">
        <f t="shared" si="57"/>
        <v>47.05</v>
      </c>
      <c r="C353">
        <f t="shared" si="47"/>
        <v>2.7179203768935212E-54</v>
      </c>
      <c r="D353">
        <f t="shared" si="48"/>
        <v>6.3751550656362377E-22</v>
      </c>
      <c r="E353">
        <f t="shared" si="49"/>
        <v>8.9098939945639212E-14</v>
      </c>
      <c r="F353">
        <f t="shared" si="50"/>
        <v>4.3445854095355972E-10</v>
      </c>
      <c r="G353">
        <f t="shared" si="51"/>
        <v>5.4802158270896622E-8</v>
      </c>
      <c r="H353">
        <f t="shared" si="52"/>
        <v>5.5649327525952603E-25</v>
      </c>
      <c r="I353">
        <f t="shared" si="53"/>
        <v>8.3104246872098831E-11</v>
      </c>
      <c r="J353">
        <f t="shared" si="54"/>
        <v>4.4769641752629375E-7</v>
      </c>
      <c r="K353">
        <f t="shared" si="55"/>
        <v>2.3159740561854471E-5</v>
      </c>
      <c r="L353">
        <f t="shared" si="56"/>
        <v>2.2224348919188102E-4</v>
      </c>
    </row>
    <row r="354" spans="1:12">
      <c r="A354">
        <v>30.8</v>
      </c>
      <c r="B354">
        <f t="shared" si="57"/>
        <v>47.2</v>
      </c>
      <c r="C354">
        <f t="shared" si="47"/>
        <v>4.9839604084181604E-55</v>
      </c>
      <c r="D354">
        <f t="shared" si="48"/>
        <v>3.319696403166458E-22</v>
      </c>
      <c r="E354">
        <f t="shared" si="49"/>
        <v>5.9828487814930521E-14</v>
      </c>
      <c r="F354">
        <f t="shared" si="50"/>
        <v>3.269038160995163E-10</v>
      </c>
      <c r="G354">
        <f t="shared" si="51"/>
        <v>4.3980590419730584E-8</v>
      </c>
      <c r="H354">
        <f t="shared" si="52"/>
        <v>2.8185881941126064E-25</v>
      </c>
      <c r="I354">
        <f t="shared" si="53"/>
        <v>6.343488840507028E-11</v>
      </c>
      <c r="J354">
        <f t="shared" si="54"/>
        <v>3.7951835112339311E-7</v>
      </c>
      <c r="K354">
        <f t="shared" si="55"/>
        <v>2.059098334377752E-5</v>
      </c>
      <c r="L354">
        <f t="shared" si="56"/>
        <v>2.0303011693187294E-4</v>
      </c>
    </row>
    <row r="355" spans="1:12">
      <c r="A355">
        <v>30.9</v>
      </c>
      <c r="B355">
        <f t="shared" si="57"/>
        <v>47.349999999999994</v>
      </c>
      <c r="C355">
        <f t="shared" si="47"/>
        <v>8.9783271716876347E-56</v>
      </c>
      <c r="D355">
        <f t="shared" si="48"/>
        <v>1.7171711849081483E-22</v>
      </c>
      <c r="E355">
        <f t="shared" si="49"/>
        <v>4.0010832707183029E-14</v>
      </c>
      <c r="F355">
        <f t="shared" si="50"/>
        <v>2.4525756165821121E-10</v>
      </c>
      <c r="G355">
        <f t="shared" si="51"/>
        <v>3.5215523199169738E-8</v>
      </c>
      <c r="H355">
        <f t="shared" si="52"/>
        <v>1.4187504114942496E-25</v>
      </c>
      <c r="I355">
        <f t="shared" si="53"/>
        <v>4.8302925870328382E-11</v>
      </c>
      <c r="J355">
        <f t="shared" si="54"/>
        <v>3.2123612463889912E-7</v>
      </c>
      <c r="K355">
        <f t="shared" si="55"/>
        <v>1.8287018375011893E-5</v>
      </c>
      <c r="L355">
        <f t="shared" si="56"/>
        <v>1.8531729798939431E-4</v>
      </c>
    </row>
    <row r="356" spans="1:12">
      <c r="A356">
        <v>31</v>
      </c>
      <c r="B356">
        <f t="shared" si="57"/>
        <v>47.5</v>
      </c>
      <c r="C356">
        <f t="shared" si="47"/>
        <v>1.5887099781418068E-56</v>
      </c>
      <c r="D356">
        <f t="shared" si="48"/>
        <v>8.8230182263749052E-23</v>
      </c>
      <c r="E356">
        <f t="shared" si="49"/>
        <v>2.6648315025826646E-14</v>
      </c>
      <c r="F356">
        <f t="shared" si="50"/>
        <v>1.8346256631105755E-10</v>
      </c>
      <c r="G356">
        <f t="shared" si="51"/>
        <v>2.8132651691245221E-8</v>
      </c>
      <c r="H356">
        <f t="shared" si="52"/>
        <v>7.0968862130108394E-26</v>
      </c>
      <c r="I356">
        <f t="shared" si="53"/>
        <v>3.6690483849359463E-11</v>
      </c>
      <c r="J356">
        <f t="shared" si="54"/>
        <v>2.7149077819671612E-7</v>
      </c>
      <c r="K356">
        <f t="shared" si="55"/>
        <v>1.62229105851732E-5</v>
      </c>
      <c r="L356">
        <f t="shared" si="56"/>
        <v>1.6900272791789921E-4</v>
      </c>
    </row>
    <row r="357" spans="1:12">
      <c r="A357">
        <v>31.1</v>
      </c>
      <c r="B357">
        <f t="shared" si="57"/>
        <v>47.650000000000006</v>
      </c>
      <c r="C357">
        <f t="shared" si="47"/>
        <v>2.7610058336414726E-57</v>
      </c>
      <c r="D357">
        <f t="shared" si="48"/>
        <v>4.5028740936972386E-23</v>
      </c>
      <c r="E357">
        <f t="shared" si="49"/>
        <v>1.7675552693949648E-14</v>
      </c>
      <c r="F357">
        <f t="shared" si="50"/>
        <v>1.368317917128243E-10</v>
      </c>
      <c r="G357">
        <f t="shared" si="51"/>
        <v>2.2422516041351278E-8</v>
      </c>
      <c r="H357">
        <f t="shared" si="52"/>
        <v>3.5277834692161738E-26</v>
      </c>
      <c r="I357">
        <f t="shared" si="53"/>
        <v>2.7801140755961065E-11</v>
      </c>
      <c r="J357">
        <f t="shared" si="54"/>
        <v>2.2909813658283227E-7</v>
      </c>
      <c r="K357">
        <f t="shared" si="55"/>
        <v>1.4375810654312648E-5</v>
      </c>
      <c r="L357">
        <f t="shared" si="56"/>
        <v>1.5398978424449361E-4</v>
      </c>
    </row>
    <row r="358" spans="1:12">
      <c r="A358">
        <v>31.2</v>
      </c>
      <c r="B358">
        <f t="shared" si="57"/>
        <v>47.8</v>
      </c>
      <c r="C358">
        <f t="shared" si="47"/>
        <v>4.712034605691051E-58</v>
      </c>
      <c r="D358">
        <f t="shared" si="48"/>
        <v>2.2825068496380258E-23</v>
      </c>
      <c r="E358">
        <f t="shared" si="49"/>
        <v>1.1675507905699119E-14</v>
      </c>
      <c r="F358">
        <f t="shared" si="50"/>
        <v>1.0174963887709549E-10</v>
      </c>
      <c r="G358">
        <f t="shared" si="51"/>
        <v>1.7829898123749107E-8</v>
      </c>
      <c r="H358">
        <f t="shared" si="52"/>
        <v>1.7425809680349325E-26</v>
      </c>
      <c r="I358">
        <f t="shared" si="53"/>
        <v>2.1013354751021028E-11</v>
      </c>
      <c r="J358">
        <f t="shared" si="54"/>
        <v>1.9302806480274778E-7</v>
      </c>
      <c r="K358">
        <f t="shared" si="55"/>
        <v>1.2724808087424648E-5</v>
      </c>
      <c r="L358">
        <f t="shared" si="56"/>
        <v>1.4018731631252427E-4</v>
      </c>
    </row>
    <row r="359" spans="1:12">
      <c r="A359">
        <v>31.3</v>
      </c>
      <c r="B359">
        <f t="shared" si="57"/>
        <v>47.95</v>
      </c>
      <c r="C359">
        <f t="shared" si="47"/>
        <v>7.8961028051314833E-59</v>
      </c>
      <c r="D359">
        <f t="shared" si="48"/>
        <v>1.1491178781446058E-23</v>
      </c>
      <c r="E359">
        <f t="shared" si="49"/>
        <v>7.6800933565320309E-15</v>
      </c>
      <c r="F359">
        <f t="shared" si="50"/>
        <v>7.5435686398848918E-11</v>
      </c>
      <c r="G359">
        <f t="shared" si="51"/>
        <v>1.4144835367988002E-8</v>
      </c>
      <c r="H359">
        <f t="shared" si="52"/>
        <v>8.5531417748908378E-27</v>
      </c>
      <c r="I359">
        <f t="shared" si="53"/>
        <v>1.5843319315748689E-11</v>
      </c>
      <c r="J359">
        <f t="shared" si="54"/>
        <v>1.6238594237643138E-7</v>
      </c>
      <c r="K359">
        <f t="shared" si="55"/>
        <v>1.125079190049108E-5</v>
      </c>
      <c r="L359">
        <f t="shared" si="56"/>
        <v>1.2750943451431731E-4</v>
      </c>
    </row>
    <row r="360" spans="1:12">
      <c r="A360">
        <v>31.4</v>
      </c>
      <c r="B360">
        <f t="shared" si="57"/>
        <v>48.099999999999994</v>
      </c>
      <c r="C360">
        <f t="shared" si="47"/>
        <v>1.2990468404763325E-59</v>
      </c>
      <c r="D360">
        <f t="shared" si="48"/>
        <v>5.745499084094137E-24</v>
      </c>
      <c r="E360">
        <f t="shared" si="49"/>
        <v>5.0307590873417035E-15</v>
      </c>
      <c r="F360">
        <f t="shared" si="50"/>
        <v>5.5758449610680433E-11</v>
      </c>
      <c r="G360">
        <f t="shared" si="51"/>
        <v>1.1195025852228571E-8</v>
      </c>
      <c r="H360">
        <f t="shared" si="52"/>
        <v>4.1714273857506325E-27</v>
      </c>
      <c r="I360">
        <f t="shared" si="53"/>
        <v>1.191542017329309E-11</v>
      </c>
      <c r="J360">
        <f t="shared" si="54"/>
        <v>1.3639615162746633E-7</v>
      </c>
      <c r="K360">
        <f t="shared" si="55"/>
        <v>9.9363187886503994E-6</v>
      </c>
      <c r="L360">
        <f t="shared" si="56"/>
        <v>1.1587529972090606E-4</v>
      </c>
    </row>
    <row r="361" spans="1:12">
      <c r="A361">
        <v>31.5</v>
      </c>
      <c r="B361">
        <f t="shared" si="57"/>
        <v>48.25</v>
      </c>
      <c r="C361">
        <f t="shared" si="47"/>
        <v>2.0979195432470891E-60</v>
      </c>
      <c r="D361">
        <f t="shared" si="48"/>
        <v>2.8528703570979291E-24</v>
      </c>
      <c r="E361">
        <f t="shared" si="49"/>
        <v>3.2814453305698693E-15</v>
      </c>
      <c r="F361">
        <f t="shared" si="50"/>
        <v>4.1089054161033952E-11</v>
      </c>
      <c r="G361">
        <f t="shared" si="51"/>
        <v>8.8394267843890448E-9</v>
      </c>
      <c r="H361">
        <f t="shared" si="52"/>
        <v>2.0214110441448742E-27</v>
      </c>
      <c r="I361">
        <f t="shared" si="53"/>
        <v>8.9388023483350651E-12</v>
      </c>
      <c r="J361">
        <f t="shared" si="54"/>
        <v>1.1438738993894282E-7</v>
      </c>
      <c r="K361">
        <f t="shared" si="55"/>
        <v>8.7654886207382985E-6</v>
      </c>
      <c r="L361">
        <f t="shared" si="56"/>
        <v>1.0520891365826371E-4</v>
      </c>
    </row>
    <row r="362" spans="1:12">
      <c r="A362">
        <v>31.6</v>
      </c>
      <c r="B362">
        <f t="shared" si="57"/>
        <v>48.400000000000006</v>
      </c>
      <c r="C362">
        <f t="shared" si="47"/>
        <v>3.3254386672481374E-61</v>
      </c>
      <c r="D362">
        <f t="shared" si="48"/>
        <v>1.4067203050223314E-24</v>
      </c>
      <c r="E362">
        <f t="shared" si="49"/>
        <v>2.1313253275142057E-15</v>
      </c>
      <c r="F362">
        <f t="shared" si="50"/>
        <v>3.0186650136091005E-11</v>
      </c>
      <c r="G362">
        <f t="shared" si="51"/>
        <v>6.9628736130285615E-9</v>
      </c>
      <c r="H362">
        <f t="shared" si="52"/>
        <v>9.7324030901813312E-28</v>
      </c>
      <c r="I362">
        <f t="shared" si="53"/>
        <v>6.6888347262756751E-12</v>
      </c>
      <c r="J362">
        <f t="shared" si="54"/>
        <v>9.5779630133133974E-8</v>
      </c>
      <c r="K362">
        <f t="shared" si="55"/>
        <v>7.7238270814637386E-6</v>
      </c>
      <c r="L362">
        <f t="shared" si="56"/>
        <v>9.5438910922524345E-5</v>
      </c>
    </row>
    <row r="363" spans="1:12">
      <c r="A363">
        <v>31.7</v>
      </c>
      <c r="B363">
        <f t="shared" si="57"/>
        <v>48.55</v>
      </c>
      <c r="C363">
        <f t="shared" si="47"/>
        <v>5.1730781016452289E-62</v>
      </c>
      <c r="D363">
        <f t="shared" si="48"/>
        <v>6.8878740304613348E-25</v>
      </c>
      <c r="E363">
        <f t="shared" si="49"/>
        <v>1.3784007063368129E-15</v>
      </c>
      <c r="F363">
        <f t="shared" si="50"/>
        <v>2.2108979836159129E-11</v>
      </c>
      <c r="G363">
        <f t="shared" si="51"/>
        <v>5.4715694431579534E-9</v>
      </c>
      <c r="H363">
        <f t="shared" si="52"/>
        <v>4.6554920587698178E-28</v>
      </c>
      <c r="I363">
        <f t="shared" si="53"/>
        <v>4.9924889475845915E-12</v>
      </c>
      <c r="J363">
        <f t="shared" si="54"/>
        <v>8.0072566732402634E-8</v>
      </c>
      <c r="K363">
        <f t="shared" si="55"/>
        <v>6.7981752627156995E-6</v>
      </c>
      <c r="L363">
        <f t="shared" si="56"/>
        <v>8.649835326997184E-5</v>
      </c>
    </row>
    <row r="364" spans="1:12">
      <c r="A364">
        <v>31.8</v>
      </c>
      <c r="B364">
        <f t="shared" si="57"/>
        <v>48.7</v>
      </c>
      <c r="C364">
        <f t="shared" si="47"/>
        <v>7.8964661695257432E-63</v>
      </c>
      <c r="D364">
        <f t="shared" si="48"/>
        <v>3.3488412806081377E-25</v>
      </c>
      <c r="E364">
        <f t="shared" si="49"/>
        <v>8.8762720750912081E-16</v>
      </c>
      <c r="F364">
        <f t="shared" si="50"/>
        <v>1.6142810416732066E-11</v>
      </c>
      <c r="G364">
        <f t="shared" si="51"/>
        <v>4.2893143844180974E-9</v>
      </c>
      <c r="H364">
        <f t="shared" si="52"/>
        <v>2.2124611024636517E-28</v>
      </c>
      <c r="I364">
        <f t="shared" si="53"/>
        <v>3.7168379021971958E-12</v>
      </c>
      <c r="J364">
        <f t="shared" si="54"/>
        <v>6.6835398834866514E-8</v>
      </c>
      <c r="K364">
        <f t="shared" si="55"/>
        <v>5.9765859887901404E-6</v>
      </c>
      <c r="L364">
        <f t="shared" si="56"/>
        <v>7.8324526761779369E-5</v>
      </c>
    </row>
    <row r="365" spans="1:12">
      <c r="A365">
        <v>31.9</v>
      </c>
      <c r="B365">
        <f t="shared" si="57"/>
        <v>48.849999999999994</v>
      </c>
      <c r="C365">
        <f t="shared" si="47"/>
        <v>1.1826156806239103E-63</v>
      </c>
      <c r="D365">
        <f t="shared" si="48"/>
        <v>1.6166499883753713E-25</v>
      </c>
      <c r="E365">
        <f t="shared" si="49"/>
        <v>5.6911924535031371E-16</v>
      </c>
      <c r="F365">
        <f t="shared" si="50"/>
        <v>1.175000028571535E-11</v>
      </c>
      <c r="G365">
        <f t="shared" si="51"/>
        <v>3.35436213436299E-9</v>
      </c>
      <c r="H365">
        <f t="shared" si="52"/>
        <v>1.0445631846581724E-28</v>
      </c>
      <c r="I365">
        <f t="shared" si="53"/>
        <v>2.7600333244277229E-12</v>
      </c>
      <c r="J365">
        <f t="shared" si="54"/>
        <v>5.5697812661399999E-8</v>
      </c>
      <c r="K365">
        <f t="shared" si="55"/>
        <v>5.24822664650286E-6</v>
      </c>
      <c r="L365">
        <f t="shared" si="56"/>
        <v>7.0858742288583212E-5</v>
      </c>
    </row>
    <row r="366" spans="1:12">
      <c r="A366">
        <v>32</v>
      </c>
      <c r="B366">
        <f t="shared" si="57"/>
        <v>49</v>
      </c>
      <c r="C366">
        <f t="shared" si="47"/>
        <v>1.7375001263007791E-64</v>
      </c>
      <c r="D366">
        <f t="shared" si="48"/>
        <v>7.7487131929541647E-26</v>
      </c>
      <c r="E366">
        <f t="shared" si="49"/>
        <v>3.6331356727399833E-16</v>
      </c>
      <c r="F366">
        <f t="shared" si="50"/>
        <v>8.5258266028826985E-12</v>
      </c>
      <c r="G366">
        <f t="shared" si="51"/>
        <v>2.6168066967545837E-9</v>
      </c>
      <c r="H366">
        <f t="shared" si="52"/>
        <v>4.8992232673471694E-29</v>
      </c>
      <c r="I366">
        <f t="shared" si="53"/>
        <v>2.0442478360267383E-12</v>
      </c>
      <c r="J366">
        <f t="shared" si="54"/>
        <v>4.6342038481897509E-8</v>
      </c>
      <c r="K366">
        <f t="shared" si="55"/>
        <v>4.6032882800497745E-6</v>
      </c>
      <c r="L366">
        <f t="shared" si="56"/>
        <v>6.404613994643636E-5</v>
      </c>
    </row>
    <row r="367" spans="1:12">
      <c r="A367">
        <v>32.1</v>
      </c>
      <c r="B367">
        <f t="shared" si="57"/>
        <v>49.150000000000006</v>
      </c>
      <c r="C367">
        <f t="shared" ref="C367:C372" si="58">WEIBULL($A367,$L$3,$M$3,FALSE)*$K$3</f>
        <v>2.503914236001741E-65</v>
      </c>
      <c r="D367">
        <f t="shared" ref="D367:D372" si="59">WEIBULL($A367,$L$4,$M$4,FALSE)*$K$4</f>
        <v>3.6873581240924375E-26</v>
      </c>
      <c r="E367">
        <f t="shared" ref="E367:E372" si="60">WEIBULL($A367,$L$5,$M$5,FALSE)*$K$5</f>
        <v>2.3091584219583769E-16</v>
      </c>
      <c r="F367">
        <f t="shared" ref="F367:F372" si="61">WEIBULL($A367,$L$6,$M$6,FALSE)*$K$6</f>
        <v>6.1668952887282352E-12</v>
      </c>
      <c r="G367">
        <f t="shared" ref="G367:G372" si="62">WEIBULL($A367,$L$7,$M$7,FALSE)*$K$7</f>
        <v>2.0364158453293985E-9</v>
      </c>
      <c r="H367">
        <f t="shared" ref="H367:H372" si="63">WEIBULL($A367,$L$8,$M$8,FALSE)*$K$8</f>
        <v>2.2826408426142079E-29</v>
      </c>
      <c r="I367">
        <f t="shared" ref="I367:I372" si="64">WEIBULL($A367,$L$9,$M$9,FALSE)*$K$9</f>
        <v>1.5101691440486115E-12</v>
      </c>
      <c r="J367">
        <f t="shared" ref="J367:J372" si="65">WEIBULL($A367,$L$10,$M$10,FALSE)*$K$10</f>
        <v>3.8495867599067119E-8</v>
      </c>
      <c r="K367">
        <f t="shared" ref="K367:K372" si="66">WEIBULL($A367,$L$11,$M$11,FALSE)*$K$11</f>
        <v>4.0329007019070713E-6</v>
      </c>
      <c r="L367">
        <f t="shared" ref="L367:L372" si="67">WEIBULL($A367,$L$12,$M$12,FALSE)*$K$12</f>
        <v>5.7835497683585733E-5</v>
      </c>
    </row>
    <row r="368" spans="1:12">
      <c r="A368">
        <v>32.200000000000003</v>
      </c>
      <c r="B368">
        <f t="shared" ref="B368:B372" si="68">A368*1.5+1</f>
        <v>49.300000000000004</v>
      </c>
      <c r="C368">
        <f t="shared" si="58"/>
        <v>3.5389161239749285E-66</v>
      </c>
      <c r="D368">
        <f t="shared" si="59"/>
        <v>1.7420200133143632E-26</v>
      </c>
      <c r="E368">
        <f t="shared" si="60"/>
        <v>1.461193267994034E-16</v>
      </c>
      <c r="F368">
        <f t="shared" si="61"/>
        <v>4.4465139314479913E-12</v>
      </c>
      <c r="G368">
        <f t="shared" si="62"/>
        <v>1.5808399499957252E-9</v>
      </c>
      <c r="H368">
        <f t="shared" si="63"/>
        <v>1.056452863389224E-29</v>
      </c>
      <c r="I368">
        <f t="shared" si="64"/>
        <v>1.1127170917483383E-12</v>
      </c>
      <c r="J368">
        <f t="shared" si="65"/>
        <v>3.1926525355765057E-8</v>
      </c>
      <c r="K368">
        <f t="shared" si="66"/>
        <v>3.5290533648407069E-6</v>
      </c>
      <c r="L368">
        <f t="shared" si="67"/>
        <v>5.217904458711528E-5</v>
      </c>
    </row>
    <row r="369" spans="1:12">
      <c r="A369">
        <v>32.299999999999997</v>
      </c>
      <c r="B369">
        <f t="shared" si="68"/>
        <v>49.449999999999996</v>
      </c>
      <c r="C369">
        <f t="shared" si="58"/>
        <v>4.9047843314405541E-67</v>
      </c>
      <c r="D369">
        <f t="shared" si="59"/>
        <v>8.17001623255605E-27</v>
      </c>
      <c r="E369">
        <f t="shared" si="60"/>
        <v>9.205161851417652E-17</v>
      </c>
      <c r="F369">
        <f t="shared" si="61"/>
        <v>3.195856434643537E-12</v>
      </c>
      <c r="G369">
        <f t="shared" si="62"/>
        <v>1.2241352573648076E-9</v>
      </c>
      <c r="H369">
        <f t="shared" si="63"/>
        <v>4.8567882551354473E-30</v>
      </c>
      <c r="I369">
        <f t="shared" si="64"/>
        <v>8.1772133673148715E-13</v>
      </c>
      <c r="J369">
        <f t="shared" si="65"/>
        <v>2.6435305742613329E-8</v>
      </c>
      <c r="K369">
        <f t="shared" si="66"/>
        <v>3.0845217360494243E-6</v>
      </c>
      <c r="L369">
        <f t="shared" si="67"/>
        <v>4.7032279129940549E-5</v>
      </c>
    </row>
    <row r="370" spans="1:12">
      <c r="A370">
        <v>32.4</v>
      </c>
      <c r="B370">
        <f t="shared" si="68"/>
        <v>49.599999999999994</v>
      </c>
      <c r="C370">
        <f t="shared" si="58"/>
        <v>6.6651631701735633E-68</v>
      </c>
      <c r="D370">
        <f t="shared" si="59"/>
        <v>3.8036842631222461E-27</v>
      </c>
      <c r="E370">
        <f t="shared" si="60"/>
        <v>5.7731521168324954E-17</v>
      </c>
      <c r="F370">
        <f t="shared" si="61"/>
        <v>2.2896066410240334E-12</v>
      </c>
      <c r="G370">
        <f t="shared" si="62"/>
        <v>9.4554982248357208E-10</v>
      </c>
      <c r="H370">
        <f t="shared" si="63"/>
        <v>2.2177827288433334E-30</v>
      </c>
      <c r="I370">
        <f t="shared" si="64"/>
        <v>5.993514719522899E-13</v>
      </c>
      <c r="J370">
        <f t="shared" si="65"/>
        <v>2.1852882127730473E-8</v>
      </c>
      <c r="K370">
        <f t="shared" si="66"/>
        <v>2.6927989123955476E-6</v>
      </c>
      <c r="L370">
        <f t="shared" si="67"/>
        <v>4.2353792652085969E-5</v>
      </c>
    </row>
    <row r="371" spans="1:12">
      <c r="A371">
        <v>32.5</v>
      </c>
      <c r="B371">
        <f t="shared" si="68"/>
        <v>49.75</v>
      </c>
      <c r="C371">
        <f t="shared" si="58"/>
        <v>8.8794295334239401E-69</v>
      </c>
      <c r="D371">
        <f t="shared" si="59"/>
        <v>1.7578325257137839E-27</v>
      </c>
      <c r="E371">
        <f t="shared" si="60"/>
        <v>3.6044608424495965E-17</v>
      </c>
      <c r="F371">
        <f t="shared" si="61"/>
        <v>1.6350534804500327E-12</v>
      </c>
      <c r="G371">
        <f t="shared" si="62"/>
        <v>7.2852817385158752E-10</v>
      </c>
      <c r="H371">
        <f t="shared" si="63"/>
        <v>1.005874613549141E-30</v>
      </c>
      <c r="I371">
        <f t="shared" si="64"/>
        <v>4.3813480735024071E-13</v>
      </c>
      <c r="J371">
        <f t="shared" si="65"/>
        <v>1.8035216926340386E-8</v>
      </c>
      <c r="K371">
        <f t="shared" si="66"/>
        <v>2.3480322154165131E-6</v>
      </c>
      <c r="L371">
        <f t="shared" si="67"/>
        <v>3.8105098305734255E-5</v>
      </c>
    </row>
    <row r="372" spans="1:12">
      <c r="A372">
        <v>32.6</v>
      </c>
      <c r="B372">
        <f t="shared" si="68"/>
        <v>49.900000000000006</v>
      </c>
      <c r="C372">
        <f t="shared" si="58"/>
        <v>1.1595373057022927E-69</v>
      </c>
      <c r="D372">
        <f t="shared" si="59"/>
        <v>8.0634648199284743E-28</v>
      </c>
      <c r="E372">
        <f t="shared" si="60"/>
        <v>2.2402746057715194E-17</v>
      </c>
      <c r="F372">
        <f t="shared" si="61"/>
        <v>1.1638364492549964E-12</v>
      </c>
      <c r="G372">
        <f t="shared" si="62"/>
        <v>5.5989759792094136E-10</v>
      </c>
      <c r="H372">
        <f t="shared" si="63"/>
        <v>4.5311446258108881E-31</v>
      </c>
      <c r="I372">
        <f t="shared" si="64"/>
        <v>3.1943177735444238E-13</v>
      </c>
      <c r="J372">
        <f t="shared" si="65"/>
        <v>1.4860000695288353E-8</v>
      </c>
      <c r="K372">
        <f t="shared" si="66"/>
        <v>2.0449645061731476E-6</v>
      </c>
      <c r="L372">
        <f t="shared" si="67"/>
        <v>3.4250465651329025E-5</v>
      </c>
    </row>
    <row r="373" spans="1:12">
      <c r="I373"/>
    </row>
    <row r="374" spans="1:12">
      <c r="I374"/>
    </row>
    <row r="375" spans="1:12">
      <c r="I375"/>
    </row>
    <row r="376" spans="1:12">
      <c r="I376"/>
    </row>
    <row r="377" spans="1:12">
      <c r="I377"/>
    </row>
    <row r="378" spans="1:12">
      <c r="I378"/>
    </row>
    <row r="379" spans="1:12">
      <c r="I379"/>
    </row>
    <row r="380" spans="1:12">
      <c r="I380"/>
    </row>
    <row r="381" spans="1:12">
      <c r="I381"/>
    </row>
    <row r="382" spans="1:12">
      <c r="I382"/>
    </row>
    <row r="383" spans="1:12">
      <c r="I383"/>
    </row>
    <row r="384" spans="1:12">
      <c r="I384"/>
    </row>
    <row r="385" spans="9:9">
      <c r="I385"/>
    </row>
    <row r="386" spans="9:9">
      <c r="I386"/>
    </row>
    <row r="387" spans="9:9">
      <c r="I387"/>
    </row>
    <row r="388" spans="9:9">
      <c r="I388"/>
    </row>
    <row r="389" spans="9:9">
      <c r="I389"/>
    </row>
    <row r="390" spans="9:9">
      <c r="I390"/>
    </row>
    <row r="391" spans="9:9">
      <c r="I391"/>
    </row>
    <row r="392" spans="9:9">
      <c r="I392"/>
    </row>
    <row r="393" spans="9:9">
      <c r="I393"/>
    </row>
    <row r="394" spans="9:9">
      <c r="I394"/>
    </row>
    <row r="395" spans="9:9">
      <c r="I395"/>
    </row>
    <row r="396" spans="9:9">
      <c r="I396"/>
    </row>
    <row r="397" spans="9:9">
      <c r="I397"/>
    </row>
    <row r="398" spans="9:9">
      <c r="I398"/>
    </row>
    <row r="399" spans="9:9">
      <c r="I399"/>
    </row>
    <row r="400" spans="9:9">
      <c r="I400"/>
    </row>
    <row r="401" spans="9:9">
      <c r="I401"/>
    </row>
    <row r="402" spans="9:9">
      <c r="I402"/>
    </row>
    <row r="403" spans="9:9">
      <c r="I403"/>
    </row>
    <row r="404" spans="9:9">
      <c r="I404"/>
    </row>
    <row r="405" spans="9:9">
      <c r="I405"/>
    </row>
    <row r="406" spans="9:9">
      <c r="I406"/>
    </row>
    <row r="407" spans="9:9">
      <c r="I407"/>
    </row>
    <row r="408" spans="9:9">
      <c r="I408"/>
    </row>
    <row r="409" spans="9:9">
      <c r="I409"/>
    </row>
    <row r="410" spans="9:9">
      <c r="I410"/>
    </row>
    <row r="411" spans="9:9">
      <c r="I411"/>
    </row>
    <row r="412" spans="9:9">
      <c r="I412"/>
    </row>
    <row r="413" spans="9:9">
      <c r="I413"/>
    </row>
    <row r="414" spans="9:9">
      <c r="I414"/>
    </row>
    <row r="415" spans="9:9">
      <c r="I415"/>
    </row>
    <row r="416" spans="9:9">
      <c r="I416"/>
    </row>
    <row r="417" spans="9:9">
      <c r="I417"/>
    </row>
    <row r="418" spans="9:9">
      <c r="I418"/>
    </row>
    <row r="419" spans="9:9">
      <c r="I419"/>
    </row>
    <row r="420" spans="9:9">
      <c r="I420"/>
    </row>
    <row r="421" spans="9:9">
      <c r="I421"/>
    </row>
    <row r="422" spans="9:9">
      <c r="I422"/>
    </row>
    <row r="423" spans="9:9">
      <c r="I423"/>
    </row>
    <row r="424" spans="9:9">
      <c r="I424"/>
    </row>
    <row r="425" spans="9:9">
      <c r="I425"/>
    </row>
    <row r="426" spans="9:9">
      <c r="I426"/>
    </row>
    <row r="427" spans="9:9">
      <c r="I427"/>
    </row>
    <row r="428" spans="9:9">
      <c r="I428"/>
    </row>
    <row r="429" spans="9:9">
      <c r="I429"/>
    </row>
    <row r="430" spans="9:9">
      <c r="I430"/>
    </row>
    <row r="431" spans="9:9">
      <c r="I431"/>
    </row>
    <row r="432" spans="9:9">
      <c r="I432"/>
    </row>
    <row r="433" spans="9:9">
      <c r="I433"/>
    </row>
    <row r="434" spans="9:9">
      <c r="I434"/>
    </row>
    <row r="435" spans="9:9">
      <c r="I435"/>
    </row>
    <row r="436" spans="9:9">
      <c r="I436"/>
    </row>
    <row r="437" spans="9:9">
      <c r="I437"/>
    </row>
    <row r="438" spans="9:9">
      <c r="I438"/>
    </row>
    <row r="439" spans="9:9">
      <c r="I439"/>
    </row>
    <row r="440" spans="9:9">
      <c r="I440"/>
    </row>
    <row r="441" spans="9:9">
      <c r="I441"/>
    </row>
    <row r="442" spans="9:9">
      <c r="I442"/>
    </row>
    <row r="443" spans="9:9">
      <c r="I443"/>
    </row>
    <row r="444" spans="9:9">
      <c r="I444"/>
    </row>
    <row r="445" spans="9:9">
      <c r="I445"/>
    </row>
    <row r="446" spans="9:9">
      <c r="I446"/>
    </row>
    <row r="447" spans="9:9">
      <c r="I447"/>
    </row>
    <row r="448" spans="9:9">
      <c r="I448"/>
    </row>
    <row r="449" spans="9:9">
      <c r="I449"/>
    </row>
    <row r="450" spans="9:9">
      <c r="I450"/>
    </row>
    <row r="451" spans="9:9">
      <c r="I451"/>
    </row>
    <row r="452" spans="9:9">
      <c r="I452"/>
    </row>
    <row r="453" spans="9:9">
      <c r="I453"/>
    </row>
    <row r="454" spans="9:9">
      <c r="I454"/>
    </row>
    <row r="455" spans="9:9">
      <c r="I455"/>
    </row>
    <row r="456" spans="9:9">
      <c r="I456"/>
    </row>
    <row r="457" spans="9:9">
      <c r="I457"/>
    </row>
    <row r="458" spans="9:9">
      <c r="I458"/>
    </row>
    <row r="459" spans="9:9">
      <c r="I459"/>
    </row>
    <row r="460" spans="9:9">
      <c r="I460"/>
    </row>
    <row r="461" spans="9:9">
      <c r="I461"/>
    </row>
    <row r="462" spans="9:9">
      <c r="I462"/>
    </row>
    <row r="463" spans="9:9">
      <c r="I463"/>
    </row>
    <row r="464" spans="9:9">
      <c r="I464"/>
    </row>
    <row r="465" spans="9:9">
      <c r="I465"/>
    </row>
    <row r="466" spans="9:9">
      <c r="I466"/>
    </row>
    <row r="467" spans="9:9">
      <c r="I467"/>
    </row>
    <row r="468" spans="9:9">
      <c r="I468"/>
    </row>
    <row r="469" spans="9:9">
      <c r="I469"/>
    </row>
    <row r="470" spans="9:9">
      <c r="I470"/>
    </row>
    <row r="471" spans="9:9">
      <c r="I471"/>
    </row>
    <row r="472" spans="9:9">
      <c r="I472"/>
    </row>
    <row r="473" spans="9:9">
      <c r="I473"/>
    </row>
    <row r="474" spans="9:9">
      <c r="I474"/>
    </row>
    <row r="475" spans="9:9">
      <c r="I475"/>
    </row>
    <row r="476" spans="9:9">
      <c r="I476"/>
    </row>
    <row r="477" spans="9:9">
      <c r="I477"/>
    </row>
    <row r="478" spans="9:9">
      <c r="I478"/>
    </row>
    <row r="479" spans="9:9">
      <c r="I479"/>
    </row>
    <row r="480" spans="9:9">
      <c r="I480"/>
    </row>
    <row r="481" spans="9:9">
      <c r="I481"/>
    </row>
    <row r="482" spans="9:9">
      <c r="I482"/>
    </row>
    <row r="483" spans="9:9">
      <c r="I483"/>
    </row>
    <row r="484" spans="9:9">
      <c r="I484"/>
    </row>
    <row r="485" spans="9:9">
      <c r="I485"/>
    </row>
    <row r="486" spans="9:9">
      <c r="I486"/>
    </row>
    <row r="487" spans="9:9">
      <c r="I487"/>
    </row>
    <row r="488" spans="9:9">
      <c r="I488"/>
    </row>
    <row r="489" spans="9:9">
      <c r="I489"/>
    </row>
    <row r="490" spans="9:9">
      <c r="I490"/>
    </row>
    <row r="491" spans="9:9">
      <c r="I491"/>
    </row>
    <row r="492" spans="9:9">
      <c r="I492"/>
    </row>
    <row r="493" spans="9:9">
      <c r="I493"/>
    </row>
    <row r="494" spans="9:9">
      <c r="I494"/>
    </row>
    <row r="495" spans="9:9">
      <c r="I495"/>
    </row>
    <row r="496" spans="9:9">
      <c r="I49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S296"/>
  <sheetViews>
    <sheetView workbookViewId="0"/>
  </sheetViews>
  <sheetFormatPr defaultRowHeight="15"/>
  <cols>
    <col min="2" max="2" width="12" bestFit="1" customWidth="1"/>
    <col min="8" max="8" width="9.140625" style="2"/>
    <col min="10" max="10" width="12" bestFit="1" customWidth="1"/>
    <col min="16" max="16" width="9.140625" style="2"/>
    <col min="17" max="17" width="12.7109375" bestFit="1" customWidth="1"/>
  </cols>
  <sheetData>
    <row r="1" spans="1:19">
      <c r="A1" t="s">
        <v>5</v>
      </c>
      <c r="I1" t="s">
        <v>28</v>
      </c>
    </row>
    <row r="2" spans="1:19">
      <c r="B2" t="s">
        <v>8</v>
      </c>
      <c r="C2" t="s">
        <v>7</v>
      </c>
      <c r="D2" t="s">
        <v>6</v>
      </c>
      <c r="F2" t="s">
        <v>9</v>
      </c>
      <c r="J2" t="s">
        <v>8</v>
      </c>
      <c r="K2" t="s">
        <v>7</v>
      </c>
      <c r="L2" t="s">
        <v>6</v>
      </c>
      <c r="N2" t="s">
        <v>9</v>
      </c>
    </row>
    <row r="3" spans="1:19">
      <c r="A3">
        <v>1E-3</v>
      </c>
      <c r="B3">
        <f>WEIBULL(A3,$G$3,$G$4,FALSE)*$G$5</f>
        <v>2.1217117612474184E-12</v>
      </c>
      <c r="C3">
        <f>WEIBULL(A3,$G$3,$G$4,TRUE)</f>
        <v>5.8936437812428093E-16</v>
      </c>
      <c r="D3">
        <f t="shared" ref="D3:D66" si="0">$G$7*A3+$G$8</f>
        <v>1.0015000000000001</v>
      </c>
      <c r="F3" t="s">
        <v>0</v>
      </c>
      <c r="G3" s="1">
        <v>3.6</v>
      </c>
      <c r="I3">
        <v>1E-3</v>
      </c>
      <c r="J3">
        <f>WEIBULL(I3,$O$3,$O$4,FALSE)*$O$5</f>
        <v>1.7485454999965193E-12</v>
      </c>
      <c r="K3">
        <f>WEIBULL(I3,$O$3,$O$4,TRUE)</f>
        <v>8.0418536786040669E-16</v>
      </c>
      <c r="L3">
        <f>$O$7*I3+$O$8</f>
        <v>1.0015000000000001</v>
      </c>
      <c r="N3" t="s">
        <v>0</v>
      </c>
      <c r="O3" s="78">
        <v>3.6238442235622164</v>
      </c>
      <c r="Q3">
        <f>(J3-B3)^2</f>
        <v>1.3925305853597428E-25</v>
      </c>
      <c r="S3">
        <f>SUM(Q3:Q63)</f>
        <v>4.6554280423782918E-9</v>
      </c>
    </row>
    <row r="4" spans="1:19">
      <c r="A4">
        <v>0.1</v>
      </c>
      <c r="B4">
        <f t="shared" ref="B4:B67" si="1">WEIBULL(A4,$G$3,$G$4,FALSE)*$G$5</f>
        <v>3.3626864953555464E-7</v>
      </c>
      <c r="C4">
        <f t="shared" ref="C4:C67" si="2">WEIBULL(A4,$G$3,$G$4,TRUE)</f>
        <v>9.3407958640572969E-9</v>
      </c>
      <c r="D4">
        <f t="shared" si="0"/>
        <v>1.1499999999999999</v>
      </c>
      <c r="F4" t="s">
        <v>1</v>
      </c>
      <c r="G4" s="1">
        <v>17</v>
      </c>
      <c r="I4">
        <v>0.1</v>
      </c>
      <c r="J4">
        <f t="shared" ref="J4:J67" si="3">WEIBULL(I4,$O$3,$O$4,FALSE)*$O$5</f>
        <v>3.0928964407120955E-7</v>
      </c>
      <c r="K4">
        <f t="shared" ref="K4:K67" si="4">WEIBULL(I4,$O$3,$O$4,TRUE)</f>
        <v>1.422474896777635E-8</v>
      </c>
      <c r="L4">
        <f t="shared" ref="L4:L67" si="5">$O$7*I4+$O$8</f>
        <v>1.1499999999999999</v>
      </c>
      <c r="N4" t="s">
        <v>1</v>
      </c>
      <c r="O4" s="78">
        <v>14.634158100358535</v>
      </c>
      <c r="Q4">
        <f t="shared" ref="Q4:Q67" si="6">(J4-B4)^2</f>
        <v>7.2786673584516213E-16</v>
      </c>
    </row>
    <row r="5" spans="1:19">
      <c r="A5">
        <v>0.2</v>
      </c>
      <c r="B5">
        <f t="shared" si="1"/>
        <v>2.0387516397228785E-6</v>
      </c>
      <c r="C5">
        <f t="shared" si="2"/>
        <v>1.1326398639896999E-7</v>
      </c>
      <c r="D5">
        <f t="shared" si="0"/>
        <v>1.3</v>
      </c>
      <c r="F5" t="s">
        <v>4</v>
      </c>
      <c r="G5" s="1">
        <v>1</v>
      </c>
      <c r="I5">
        <v>0.2</v>
      </c>
      <c r="J5">
        <f t="shared" si="3"/>
        <v>1.9064311435391221E-6</v>
      </c>
      <c r="K5">
        <f t="shared" si="4"/>
        <v>1.7535993943479183E-7</v>
      </c>
      <c r="L5">
        <f t="shared" si="5"/>
        <v>1.3</v>
      </c>
      <c r="N5" t="s">
        <v>4</v>
      </c>
      <c r="O5" s="1">
        <v>0.6</v>
      </c>
      <c r="Q5">
        <f t="shared" si="6"/>
        <v>1.750871371031549E-14</v>
      </c>
    </row>
    <row r="6" spans="1:19">
      <c r="A6">
        <v>0.3</v>
      </c>
      <c r="B6">
        <f t="shared" si="1"/>
        <v>5.8506138421740733E-6</v>
      </c>
      <c r="C6">
        <f t="shared" si="2"/>
        <v>4.8755127236764751E-7</v>
      </c>
      <c r="D6">
        <f t="shared" si="0"/>
        <v>1.45</v>
      </c>
      <c r="I6">
        <v>0.3</v>
      </c>
      <c r="J6">
        <f t="shared" si="3"/>
        <v>5.5240411118381329E-6</v>
      </c>
      <c r="K6">
        <f t="shared" si="4"/>
        <v>7.6218000501773897E-7</v>
      </c>
      <c r="L6">
        <f t="shared" si="5"/>
        <v>1.45</v>
      </c>
      <c r="Q6">
        <f t="shared" si="6"/>
        <v>1.0664974819907085E-13</v>
      </c>
    </row>
    <row r="7" spans="1:19">
      <c r="A7">
        <v>0.4</v>
      </c>
      <c r="B7">
        <f t="shared" si="1"/>
        <v>1.2360662965076739E-5</v>
      </c>
      <c r="C7">
        <f t="shared" si="2"/>
        <v>1.3734079392447548E-6</v>
      </c>
      <c r="D7">
        <f t="shared" si="0"/>
        <v>1.6</v>
      </c>
      <c r="F7" t="s">
        <v>2</v>
      </c>
      <c r="G7" s="78">
        <v>1.5</v>
      </c>
      <c r="I7">
        <v>0.4</v>
      </c>
      <c r="J7">
        <f t="shared" si="3"/>
        <v>1.1751033830860095E-5</v>
      </c>
      <c r="K7">
        <f t="shared" si="4"/>
        <v>2.161801263637404E-6</v>
      </c>
      <c r="L7">
        <f t="shared" si="5"/>
        <v>1.6</v>
      </c>
      <c r="N7" t="s">
        <v>2</v>
      </c>
      <c r="O7" s="78">
        <f>G7</f>
        <v>1.5</v>
      </c>
      <c r="Q7">
        <f t="shared" si="6"/>
        <v>3.7164768128573493E-13</v>
      </c>
    </row>
    <row r="8" spans="1:19">
      <c r="A8">
        <v>0.5</v>
      </c>
      <c r="B8">
        <f t="shared" si="1"/>
        <v>2.2080406435305887E-5</v>
      </c>
      <c r="C8">
        <f t="shared" si="2"/>
        <v>3.0667278184292688E-6</v>
      </c>
      <c r="D8">
        <f t="shared" si="0"/>
        <v>1.75</v>
      </c>
      <c r="F8" t="s">
        <v>3</v>
      </c>
      <c r="G8" s="78">
        <v>1</v>
      </c>
      <c r="I8">
        <v>0.5</v>
      </c>
      <c r="J8">
        <f t="shared" si="3"/>
        <v>2.1103363795227241E-5</v>
      </c>
      <c r="K8">
        <f t="shared" si="4"/>
        <v>4.852907046553742E-6</v>
      </c>
      <c r="L8">
        <f t="shared" si="5"/>
        <v>1.75</v>
      </c>
      <c r="N8" t="s">
        <v>3</v>
      </c>
      <c r="O8" s="78">
        <f>G8</f>
        <v>1</v>
      </c>
      <c r="Q8">
        <f t="shared" si="6"/>
        <v>9.5461232053185209E-13</v>
      </c>
    </row>
    <row r="9" spans="1:19">
      <c r="A9">
        <v>0.6</v>
      </c>
      <c r="B9">
        <f t="shared" si="1"/>
        <v>3.5471296889521234E-5</v>
      </c>
      <c r="C9">
        <f t="shared" si="2"/>
        <v>5.9119002902371702E-6</v>
      </c>
      <c r="D9">
        <f t="shared" si="0"/>
        <v>1.9</v>
      </c>
      <c r="I9">
        <v>0.6</v>
      </c>
      <c r="J9">
        <f t="shared" si="3"/>
        <v>3.4049361135624272E-5</v>
      </c>
      <c r="K9">
        <f t="shared" si="4"/>
        <v>9.3959671000275023E-6</v>
      </c>
      <c r="L9">
        <f t="shared" si="5"/>
        <v>1.9</v>
      </c>
      <c r="Q9">
        <f t="shared" si="6"/>
        <v>2.0219012882105207E-12</v>
      </c>
    </row>
    <row r="10" spans="1:19">
      <c r="A10">
        <v>0.7</v>
      </c>
      <c r="B10">
        <f t="shared" si="1"/>
        <v>5.295863901620634E-5</v>
      </c>
      <c r="C10">
        <f t="shared" si="2"/>
        <v>1.0297566162156556E-5</v>
      </c>
      <c r="D10">
        <f t="shared" si="0"/>
        <v>2.0499999999999998</v>
      </c>
      <c r="I10">
        <v>0.7</v>
      </c>
      <c r="J10">
        <f t="shared" si="3"/>
        <v>5.1022749918497208E-5</v>
      </c>
      <c r="K10">
        <f t="shared" si="4"/>
        <v>1.6426487125802093E-5</v>
      </c>
      <c r="L10">
        <f t="shared" si="5"/>
        <v>2.0499999999999998</v>
      </c>
      <c r="Q10">
        <f t="shared" si="6"/>
        <v>3.7476665986290802E-12</v>
      </c>
    </row>
    <row r="11" spans="1:19">
      <c r="A11">
        <v>0.8</v>
      </c>
      <c r="B11">
        <f t="shared" si="1"/>
        <v>7.4939901412950774E-5</v>
      </c>
      <c r="C11">
        <f t="shared" si="2"/>
        <v>1.6653450094569998E-5</v>
      </c>
      <c r="D11">
        <f t="shared" si="0"/>
        <v>2.2000000000000002</v>
      </c>
      <c r="I11">
        <v>0.8</v>
      </c>
      <c r="J11">
        <f t="shared" si="3"/>
        <v>7.243046220737747E-5</v>
      </c>
      <c r="K11">
        <f t="shared" si="4"/>
        <v>2.6649941478040617E-5</v>
      </c>
      <c r="L11">
        <f t="shared" si="5"/>
        <v>2.2000000000000002</v>
      </c>
      <c r="Q11">
        <f t="shared" si="6"/>
        <v>6.297285126468375E-12</v>
      </c>
    </row>
    <row r="12" spans="1:19">
      <c r="A12">
        <v>0.9</v>
      </c>
      <c r="B12">
        <f t="shared" si="1"/>
        <v>1.017901739041173E-4</v>
      </c>
      <c r="C12">
        <f t="shared" si="2"/>
        <v>2.5447867275750462E-5</v>
      </c>
      <c r="D12">
        <f t="shared" si="0"/>
        <v>2.35</v>
      </c>
      <c r="I12">
        <v>0.9</v>
      </c>
      <c r="J12">
        <f t="shared" si="3"/>
        <v>9.8657781482828415E-5</v>
      </c>
      <c r="K12">
        <f t="shared" si="4"/>
        <v>4.0837763689516968E-5</v>
      </c>
      <c r="L12">
        <f t="shared" si="5"/>
        <v>2.35</v>
      </c>
      <c r="Q12">
        <f t="shared" si="6"/>
        <v>9.81188228094806E-12</v>
      </c>
    </row>
    <row r="13" spans="1:19">
      <c r="A13">
        <v>1</v>
      </c>
      <c r="B13">
        <f t="shared" si="1"/>
        <v>1.3386598377923502E-4</v>
      </c>
      <c r="C13">
        <f t="shared" si="2"/>
        <v>3.7185686890456776E-5</v>
      </c>
      <c r="D13">
        <f t="shared" si="0"/>
        <v>2.5</v>
      </c>
      <c r="I13">
        <v>1</v>
      </c>
      <c r="J13">
        <f t="shared" si="3"/>
        <v>1.3007194262814852E-4</v>
      </c>
      <c r="K13">
        <f t="shared" si="4"/>
        <v>5.9824054932187002E-5</v>
      </c>
      <c r="L13">
        <f t="shared" si="5"/>
        <v>2.5</v>
      </c>
      <c r="Q13">
        <f t="shared" si="6"/>
        <v>1.4394748256137749E-11</v>
      </c>
    </row>
    <row r="14" spans="1:19">
      <c r="A14">
        <v>1.1000000000000001</v>
      </c>
      <c r="B14">
        <f t="shared" si="1"/>
        <v>1.7150808773858949E-4</v>
      </c>
      <c r="C14">
        <f t="shared" si="2"/>
        <v>5.2406622282254676E-5</v>
      </c>
      <c r="D14">
        <f t="shared" si="0"/>
        <v>2.6500000000000004</v>
      </c>
      <c r="I14">
        <v>1.1000000000000001</v>
      </c>
      <c r="J14">
        <f t="shared" si="3"/>
        <v>1.6702476359266942E-4</v>
      </c>
      <c r="K14">
        <f t="shared" si="4"/>
        <v>8.4502805997028883E-5</v>
      </c>
      <c r="L14">
        <f t="shared" si="5"/>
        <v>2.6500000000000004</v>
      </c>
      <c r="Q14">
        <f t="shared" si="6"/>
        <v>2.0100195397389932E-11</v>
      </c>
    </row>
    <row r="15" spans="1:19">
      <c r="A15">
        <v>1.2</v>
      </c>
      <c r="B15">
        <f t="shared" si="1"/>
        <v>2.1504358449290139E-4</v>
      </c>
      <c r="C15">
        <f t="shared" si="2"/>
        <v>7.1683764173384373E-5</v>
      </c>
      <c r="D15">
        <f t="shared" si="0"/>
        <v>2.8</v>
      </c>
      <c r="I15">
        <v>1.2</v>
      </c>
      <c r="J15">
        <f t="shared" si="3"/>
        <v>2.0985463137682887E-4</v>
      </c>
      <c r="K15">
        <f t="shared" si="4"/>
        <v>1.1582550069030119E-4</v>
      </c>
      <c r="L15">
        <f t="shared" si="5"/>
        <v>2.8</v>
      </c>
      <c r="Q15">
        <f t="shared" si="6"/>
        <v>2.6925234440798732E-11</v>
      </c>
    </row>
    <row r="16" spans="1:19">
      <c r="A16">
        <v>1.3</v>
      </c>
      <c r="B16">
        <f t="shared" si="1"/>
        <v>2.647875550907854E-4</v>
      </c>
      <c r="C16">
        <f t="shared" si="2"/>
        <v>9.5622300185103893E-5</v>
      </c>
      <c r="D16">
        <f t="shared" si="0"/>
        <v>2.95</v>
      </c>
      <c r="I16">
        <v>1.3</v>
      </c>
      <c r="J16">
        <f t="shared" si="3"/>
        <v>2.5888803653371055E-4</v>
      </c>
      <c r="K16">
        <f t="shared" si="4"/>
        <v>1.547990104973292E-4</v>
      </c>
      <c r="L16">
        <f t="shared" si="5"/>
        <v>2.95</v>
      </c>
      <c r="Q16">
        <f t="shared" si="6"/>
        <v>3.4804319205270508E-11</v>
      </c>
    </row>
    <row r="17" spans="1:17">
      <c r="A17">
        <v>1.4</v>
      </c>
      <c r="B17">
        <f t="shared" si="1"/>
        <v>3.2104436229050666E-4</v>
      </c>
      <c r="C17">
        <f t="shared" si="2"/>
        <v>1.2485838046721957E-4</v>
      </c>
      <c r="D17">
        <f t="shared" si="0"/>
        <v>3.0999999999999996</v>
      </c>
      <c r="I17">
        <v>1.4</v>
      </c>
      <c r="J17">
        <f t="shared" si="3"/>
        <v>3.1444077961192052E-4</v>
      </c>
      <c r="K17">
        <f t="shared" si="4"/>
        <v>2.0248371628491345E-4</v>
      </c>
      <c r="L17">
        <f t="shared" si="5"/>
        <v>3.0999999999999996</v>
      </c>
      <c r="Q17">
        <f t="shared" si="6"/>
        <v>4.3607304192922953E-11</v>
      </c>
    </row>
    <row r="18" spans="1:17">
      <c r="A18">
        <v>1.5</v>
      </c>
      <c r="B18">
        <f t="shared" si="1"/>
        <v>3.8410869598519296E-4</v>
      </c>
      <c r="C18">
        <f t="shared" si="2"/>
        <v>1.6005809997497977E-4</v>
      </c>
      <c r="D18">
        <f t="shared" si="0"/>
        <v>3.25</v>
      </c>
      <c r="I18">
        <v>1.5</v>
      </c>
      <c r="J18">
        <f t="shared" si="3"/>
        <v>3.7681893147655063E-4</v>
      </c>
      <c r="K18">
        <f t="shared" si="4"/>
        <v>2.5999180963661193E-4</v>
      </c>
      <c r="L18">
        <f t="shared" si="5"/>
        <v>3.25</v>
      </c>
      <c r="Q18">
        <f t="shared" si="6"/>
        <v>5.3140666591461254E-11</v>
      </c>
    </row>
    <row r="19" spans="1:17">
      <c r="A19">
        <v>1.6</v>
      </c>
      <c r="B19">
        <f t="shared" si="1"/>
        <v>4.542664244431629E-4</v>
      </c>
      <c r="C19">
        <f t="shared" si="2"/>
        <v>2.0191657516524115E-4</v>
      </c>
      <c r="D19">
        <f t="shared" si="0"/>
        <v>3.4000000000000004</v>
      </c>
      <c r="I19">
        <v>1.6</v>
      </c>
      <c r="J19">
        <f t="shared" si="3"/>
        <v>4.4631960387839605E-4</v>
      </c>
      <c r="K19">
        <f t="shared" si="4"/>
        <v>3.2848573777749735E-4</v>
      </c>
      <c r="L19">
        <f t="shared" si="5"/>
        <v>3.4000000000000004</v>
      </c>
      <c r="Q19">
        <f t="shared" si="6"/>
        <v>6.3151957088601249E-11</v>
      </c>
    </row>
    <row r="20" spans="1:17">
      <c r="A20">
        <v>1.7</v>
      </c>
      <c r="B20">
        <f t="shared" si="1"/>
        <v>5.3179529366183741E-4</v>
      </c>
      <c r="C20">
        <f t="shared" si="2"/>
        <v>2.5115709792505653E-4</v>
      </c>
      <c r="D20">
        <f t="shared" si="0"/>
        <v>3.55</v>
      </c>
      <c r="I20">
        <v>1.7</v>
      </c>
      <c r="J20">
        <f t="shared" si="3"/>
        <v>5.232315702260789E-4</v>
      </c>
      <c r="K20">
        <f t="shared" si="4"/>
        <v>4.0917676397567637E-4</v>
      </c>
      <c r="L20">
        <f t="shared" si="5"/>
        <v>3.55</v>
      </c>
      <c r="Q20">
        <f t="shared" si="6"/>
        <v>7.3337359084159639E-11</v>
      </c>
    </row>
    <row r="21" spans="1:17">
      <c r="A21">
        <v>1.8</v>
      </c>
      <c r="B21">
        <f t="shared" si="1"/>
        <v>6.1696550554665264E-4</v>
      </c>
      <c r="C21">
        <f>WEIBULL(A21,$G$3,$G$4,TRUE)</f>
        <v>3.0853035315837619E-4</v>
      </c>
      <c r="D21">
        <f t="shared" si="0"/>
        <v>3.7</v>
      </c>
      <c r="I21">
        <v>1.8</v>
      </c>
      <c r="J21">
        <f t="shared" si="3"/>
        <v>6.0783576560688056E-4</v>
      </c>
      <c r="K21">
        <f t="shared" si="4"/>
        <v>5.0332362099854346E-4</v>
      </c>
      <c r="L21">
        <f t="shared" si="5"/>
        <v>3.7</v>
      </c>
      <c r="Q21">
        <f t="shared" si="6"/>
        <v>8.3352151367869484E-11</v>
      </c>
    </row>
    <row r="22" spans="1:17">
      <c r="A22">
        <v>1.9</v>
      </c>
      <c r="B22">
        <f t="shared" si="1"/>
        <v>7.1004019770801511E-4</v>
      </c>
      <c r="C22">
        <f t="shared" si="2"/>
        <v>3.7481368910761596E-4</v>
      </c>
      <c r="D22">
        <f t="shared" si="0"/>
        <v>3.8499999999999996</v>
      </c>
      <c r="I22">
        <v>1.9</v>
      </c>
      <c r="J22">
        <f t="shared" si="3"/>
        <v>7.0040568763755548E-4</v>
      </c>
      <c r="K22">
        <f t="shared" si="4"/>
        <v>6.1223123938284035E-4</v>
      </c>
      <c r="L22">
        <f t="shared" si="5"/>
        <v>3.8499999999999996</v>
      </c>
      <c r="Q22">
        <f t="shared" si="6"/>
        <v>9.2823784297787847E-11</v>
      </c>
    </row>
    <row r="23" spans="1:17">
      <c r="A23">
        <v>2</v>
      </c>
      <c r="B23">
        <f t="shared" si="1"/>
        <v>8.112758421187406E-4</v>
      </c>
      <c r="C23">
        <f t="shared" si="2"/>
        <v>4.5081043147278789E-4</v>
      </c>
      <c r="D23">
        <f t="shared" si="0"/>
        <v>4</v>
      </c>
      <c r="I23">
        <v>2</v>
      </c>
      <c r="J23">
        <f t="shared" si="3"/>
        <v>8.0120771448865364E-4</v>
      </c>
      <c r="K23">
        <f t="shared" si="4"/>
        <v>7.3724953541313661E-4</v>
      </c>
      <c r="L23">
        <f t="shared" si="5"/>
        <v>4</v>
      </c>
      <c r="Q23">
        <f t="shared" si="6"/>
        <v>1.0136719397572044E-10</v>
      </c>
    </row>
    <row r="24" spans="1:17">
      <c r="A24">
        <v>2.1</v>
      </c>
      <c r="B24">
        <f t="shared" si="1"/>
        <v>9.2092257589643407E-4</v>
      </c>
      <c r="C24">
        <f t="shared" si="2"/>
        <v>5.3734923390553904E-4</v>
      </c>
      <c r="D24">
        <f t="shared" si="0"/>
        <v>4.1500000000000004</v>
      </c>
      <c r="I24">
        <v>2.1</v>
      </c>
      <c r="J24">
        <f t="shared" si="3"/>
        <v>9.1050135266961983E-4</v>
      </c>
      <c r="K24">
        <f t="shared" si="4"/>
        <v>8.7977224609745808E-4</v>
      </c>
      <c r="L24">
        <f t="shared" si="5"/>
        <v>4.1500000000000004</v>
      </c>
      <c r="Q24">
        <f t="shared" si="6"/>
        <v>1.086018935430927E-10</v>
      </c>
    </row>
    <row r="25" spans="1:17">
      <c r="A25">
        <v>2.2000000000000002</v>
      </c>
      <c r="B25">
        <f t="shared" si="1"/>
        <v>1.0392244745684601E-3</v>
      </c>
      <c r="C25">
        <f t="shared" si="2"/>
        <v>6.3528345862919533E-4</v>
      </c>
      <c r="D25">
        <f t="shared" si="0"/>
        <v>4.3000000000000007</v>
      </c>
      <c r="I25">
        <v>2.2000000000000002</v>
      </c>
      <c r="J25">
        <f t="shared" si="3"/>
        <v>1.0285394244163827E-3</v>
      </c>
      <c r="K25">
        <f t="shared" si="4"/>
        <v>1.0412358002862725E-3</v>
      </c>
      <c r="L25">
        <f t="shared" si="5"/>
        <v>4.3000000000000007</v>
      </c>
      <c r="Q25">
        <f t="shared" si="6"/>
        <v>1.1417029675241029E-10</v>
      </c>
    </row>
    <row r="26" spans="1:17">
      <c r="A26">
        <v>2.2999999999999998</v>
      </c>
      <c r="B26">
        <f t="shared" si="1"/>
        <v>1.1664197760162273E-3</v>
      </c>
      <c r="C26">
        <f t="shared" si="2"/>
        <v>7.454905818584422E-4</v>
      </c>
      <c r="D26">
        <f t="shared" si="0"/>
        <v>4.4499999999999993</v>
      </c>
      <c r="I26">
        <v>2.2999999999999998</v>
      </c>
      <c r="J26">
        <f t="shared" si="3"/>
        <v>1.1555682024825338E-3</v>
      </c>
      <c r="K26">
        <f t="shared" si="4"/>
        <v>1.2231182165431276E-3</v>
      </c>
      <c r="L26">
        <f t="shared" si="5"/>
        <v>4.4499999999999993</v>
      </c>
      <c r="Q26">
        <f t="shared" si="6"/>
        <v>1.1775664815715725E-10</v>
      </c>
    </row>
    <row r="27" spans="1:17">
      <c r="A27">
        <v>2.4</v>
      </c>
      <c r="B27">
        <f t="shared" si="1"/>
        <v>1.3027410616643907E-3</v>
      </c>
      <c r="C27">
        <f t="shared" si="2"/>
        <v>8.6887161942665473E-4</v>
      </c>
      <c r="D27">
        <f t="shared" si="0"/>
        <v>4.5999999999999996</v>
      </c>
      <c r="I27">
        <v>2.4</v>
      </c>
      <c r="J27">
        <f t="shared" si="3"/>
        <v>1.2918274985961819E-3</v>
      </c>
      <c r="K27">
        <f t="shared" si="4"/>
        <v>1.4269380195412672E-3</v>
      </c>
      <c r="L27">
        <f t="shared" si="5"/>
        <v>4.5999999999999996</v>
      </c>
      <c r="Q27">
        <f t="shared" si="6"/>
        <v>1.1910585884377095E-10</v>
      </c>
    </row>
    <row r="28" spans="1:17">
      <c r="A28">
        <v>2.5</v>
      </c>
      <c r="B28">
        <f t="shared" si="1"/>
        <v>1.4484154002324453E-3</v>
      </c>
      <c r="C28">
        <f t="shared" si="2"/>
        <v>1.0063505686203613E-3</v>
      </c>
      <c r="D28">
        <f t="shared" si="0"/>
        <v>4.75</v>
      </c>
      <c r="I28">
        <v>2.5</v>
      </c>
      <c r="J28">
        <f t="shared" si="3"/>
        <v>1.4375507106687432E-3</v>
      </c>
      <c r="K28">
        <f t="shared" si="4"/>
        <v>1.6542531677019578E-3</v>
      </c>
      <c r="L28">
        <f t="shared" si="5"/>
        <v>4.75</v>
      </c>
      <c r="Q28">
        <f t="shared" si="6"/>
        <v>1.1804147931561766E-10</v>
      </c>
    </row>
    <row r="29" spans="1:17">
      <c r="A29">
        <v>2.6</v>
      </c>
      <c r="B29">
        <f t="shared" si="1"/>
        <v>1.6036644583994578E-3</v>
      </c>
      <c r="C29">
        <f t="shared" si="2"/>
        <v>1.1588738627016898E-3</v>
      </c>
      <c r="D29">
        <f t="shared" si="0"/>
        <v>4.9000000000000004</v>
      </c>
      <c r="I29">
        <v>2.6</v>
      </c>
      <c r="J29">
        <f t="shared" si="3"/>
        <v>1.5929648329335137E-3</v>
      </c>
      <c r="K29">
        <f t="shared" si="4"/>
        <v>1.9066599855591107E-3</v>
      </c>
      <c r="L29">
        <f t="shared" si="5"/>
        <v>4.9000000000000004</v>
      </c>
      <c r="Q29">
        <f t="shared" si="6"/>
        <v>1.1448198511147935E-10</v>
      </c>
    </row>
    <row r="30" spans="1:17">
      <c r="A30">
        <v>2.7</v>
      </c>
      <c r="B30">
        <f t="shared" si="1"/>
        <v>1.7687045819755724E-3</v>
      </c>
      <c r="C30">
        <f t="shared" si="2"/>
        <v>1.3274098349953878E-3</v>
      </c>
      <c r="D30">
        <f t="shared" si="0"/>
        <v>5.0500000000000007</v>
      </c>
      <c r="I30">
        <v>2.7</v>
      </c>
      <c r="J30">
        <f t="shared" si="3"/>
        <v>1.758290432483103E-3</v>
      </c>
      <c r="K30">
        <f t="shared" si="4"/>
        <v>2.1857920949695819E-3</v>
      </c>
      <c r="L30">
        <f t="shared" si="5"/>
        <v>5.0500000000000007</v>
      </c>
      <c r="Q30">
        <f t="shared" si="6"/>
        <v>1.0845450965150152E-10</v>
      </c>
    </row>
    <row r="31" spans="1:17">
      <c r="A31">
        <v>2.8</v>
      </c>
      <c r="B31">
        <f t="shared" si="1"/>
        <v>1.943746850575277E-3</v>
      </c>
      <c r="C31">
        <f t="shared" si="2"/>
        <v>1.5129481897452671E-3</v>
      </c>
      <c r="D31">
        <f t="shared" si="0"/>
        <v>5.1999999999999993</v>
      </c>
      <c r="I31">
        <v>2.8</v>
      </c>
      <c r="J31">
        <f t="shared" si="3"/>
        <v>1.9337415951172204E-3</v>
      </c>
      <c r="K31">
        <f t="shared" si="4"/>
        <v>2.4933193398184754E-3</v>
      </c>
      <c r="L31">
        <f t="shared" si="5"/>
        <v>5.1999999999999993</v>
      </c>
      <c r="Q31">
        <f t="shared" si="6"/>
        <v>1.0010513678097168E-10</v>
      </c>
    </row>
    <row r="32" spans="1:17">
      <c r="A32">
        <v>2.9</v>
      </c>
      <c r="B32">
        <f t="shared" si="1"/>
        <v>2.1289971083097666E-3</v>
      </c>
      <c r="C32">
        <f t="shared" si="2"/>
        <v>1.71649947721969E-3</v>
      </c>
      <c r="D32">
        <f t="shared" si="0"/>
        <v>5.35</v>
      </c>
      <c r="I32">
        <v>2.9</v>
      </c>
      <c r="J32">
        <f t="shared" si="3"/>
        <v>2.1195258429706765E-3</v>
      </c>
      <c r="K32">
        <f t="shared" si="4"/>
        <v>2.8309466993157563E-3</v>
      </c>
      <c r="L32">
        <f t="shared" si="5"/>
        <v>5.35</v>
      </c>
      <c r="Q32">
        <f t="shared" si="6"/>
        <v>8.9704867123450551E-11</v>
      </c>
    </row>
    <row r="33" spans="1:17">
      <c r="A33">
        <v>3</v>
      </c>
      <c r="B33">
        <f t="shared" si="1"/>
        <v>2.3246559726317483E-3</v>
      </c>
      <c r="C33">
        <f t="shared" si="2"/>
        <v>1.9390945707775202E-3</v>
      </c>
      <c r="D33">
        <f t="shared" si="0"/>
        <v>5.5</v>
      </c>
      <c r="I33">
        <v>3</v>
      </c>
      <c r="J33">
        <f t="shared" si="3"/>
        <v>2.3158440260396106E-3</v>
      </c>
      <c r="K33">
        <f t="shared" si="4"/>
        <v>3.2004131853617507E-3</v>
      </c>
      <c r="L33">
        <f t="shared" si="5"/>
        <v>5.5</v>
      </c>
      <c r="Q33">
        <f t="shared" si="6"/>
        <v>7.7650402742686075E-11</v>
      </c>
    </row>
    <row r="34" spans="1:17">
      <c r="A34">
        <v>3.1</v>
      </c>
      <c r="B34">
        <f t="shared" si="1"/>
        <v>2.5309188231551166E-3</v>
      </c>
      <c r="C34">
        <f t="shared" si="2"/>
        <v>2.1817841438032479E-3</v>
      </c>
      <c r="D34">
        <f t="shared" si="0"/>
        <v>5.65</v>
      </c>
      <c r="I34">
        <v>3.1</v>
      </c>
      <c r="J34">
        <f t="shared" si="3"/>
        <v>2.5228901894427422E-3</v>
      </c>
      <c r="K34">
        <f t="shared" si="4"/>
        <v>3.6034907197877958E-3</v>
      </c>
      <c r="L34">
        <f t="shared" si="5"/>
        <v>5.65</v>
      </c>
      <c r="Q34">
        <f t="shared" si="6"/>
        <v>6.4458959287475458E-11</v>
      </c>
    </row>
    <row r="35" spans="1:17">
      <c r="A35">
        <v>3.2</v>
      </c>
      <c r="B35">
        <f t="shared" si="1"/>
        <v>2.7479757720187386E-3</v>
      </c>
      <c r="C35">
        <f t="shared" si="2"/>
        <v>2.4456381445891254E-3</v>
      </c>
      <c r="D35">
        <f t="shared" si="0"/>
        <v>5.8000000000000007</v>
      </c>
      <c r="I35">
        <v>3.2</v>
      </c>
      <c r="J35">
        <f t="shared" si="3"/>
        <v>2.7408514180289455E-3</v>
      </c>
      <c r="K35">
        <f t="shared" si="4"/>
        <v>4.0419829875649035E-3</v>
      </c>
      <c r="L35">
        <f t="shared" si="5"/>
        <v>5.8000000000000007</v>
      </c>
      <c r="Q35">
        <f t="shared" si="6"/>
        <v>5.0756419771880191E-11</v>
      </c>
    </row>
    <row r="36" spans="1:17">
      <c r="A36">
        <v>3.3</v>
      </c>
      <c r="B36">
        <f t="shared" si="1"/>
        <v>2.9760116171562378E-3</v>
      </c>
      <c r="C36">
        <f t="shared" si="2"/>
        <v>2.7317452673884246E-3</v>
      </c>
      <c r="D36">
        <f t="shared" si="0"/>
        <v>5.9499999999999993</v>
      </c>
      <c r="I36">
        <v>3.3</v>
      </c>
      <c r="J36">
        <f t="shared" si="3"/>
        <v>2.9699076597616949E-3</v>
      </c>
      <c r="K36">
        <f t="shared" si="4"/>
        <v>4.517724262326335E-3</v>
      </c>
      <c r="L36">
        <f t="shared" si="5"/>
        <v>5.9499999999999993</v>
      </c>
      <c r="Q36">
        <f t="shared" si="6"/>
        <v>3.7258295874395055E-11</v>
      </c>
    </row>
    <row r="37" spans="1:17">
      <c r="A37">
        <v>3.4</v>
      </c>
      <c r="B37">
        <f t="shared" si="1"/>
        <v>3.2152057796632585E-3</v>
      </c>
      <c r="C37">
        <f t="shared" si="2"/>
        <v>3.0412124179912082E-3</v>
      </c>
      <c r="D37">
        <f t="shared" si="0"/>
        <v>6.1</v>
      </c>
      <c r="I37">
        <v>3.4</v>
      </c>
      <c r="J37">
        <f t="shared" si="3"/>
        <v>3.210231529166243E-3</v>
      </c>
      <c r="K37">
        <f t="shared" si="4"/>
        <v>5.0325782007758467E-3</v>
      </c>
      <c r="L37">
        <f t="shared" si="5"/>
        <v>6.1</v>
      </c>
      <c r="Q37">
        <f t="shared" si="6"/>
        <v>2.4743168007059237E-11</v>
      </c>
    </row>
    <row r="38" spans="1:17">
      <c r="A38">
        <v>3.5</v>
      </c>
      <c r="B38">
        <f t="shared" si="1"/>
        <v>3.4657322263130157E-3</v>
      </c>
      <c r="C38">
        <f t="shared" si="2"/>
        <v>3.3751641722860213E-3</v>
      </c>
      <c r="D38">
        <f t="shared" si="0"/>
        <v>6.25</v>
      </c>
      <c r="I38">
        <v>3.5</v>
      </c>
      <c r="J38">
        <f t="shared" si="3"/>
        <v>3.4619880920101205E-3</v>
      </c>
      <c r="K38">
        <f t="shared" si="4"/>
        <v>5.5884366027576056E-3</v>
      </c>
      <c r="L38">
        <f t="shared" si="5"/>
        <v>6.25</v>
      </c>
      <c r="Q38">
        <f t="shared" si="6"/>
        <v>1.4018541678116252E-11</v>
      </c>
    </row>
    <row r="39" spans="1:17">
      <c r="A39">
        <v>3.6</v>
      </c>
      <c r="B39">
        <f t="shared" si="1"/>
        <v>3.727759378154671E-3</v>
      </c>
      <c r="C39">
        <f t="shared" si="2"/>
        <v>3.7347422263699212E-3</v>
      </c>
      <c r="D39">
        <f t="shared" si="0"/>
        <v>6.4</v>
      </c>
      <c r="I39">
        <v>3.6</v>
      </c>
      <c r="J39">
        <f t="shared" si="3"/>
        <v>3.72533463229639E-3</v>
      </c>
      <c r="K39">
        <f t="shared" si="4"/>
        <v>6.1872181339511683E-3</v>
      </c>
      <c r="L39">
        <f t="shared" si="5"/>
        <v>6.4</v>
      </c>
      <c r="Q39">
        <f t="shared" si="6"/>
        <v>5.8793924772506485E-12</v>
      </c>
    </row>
    <row r="40" spans="1:17">
      <c r="A40">
        <v>3.7</v>
      </c>
      <c r="B40">
        <f t="shared" si="1"/>
        <v>4.0014500060327265E-3</v>
      </c>
      <c r="C40">
        <f t="shared" si="2"/>
        <v>4.1211048368577511E-3</v>
      </c>
      <c r="D40">
        <f t="shared" si="0"/>
        <v>6.5500000000000007</v>
      </c>
      <c r="I40">
        <v>3.7</v>
      </c>
      <c r="J40">
        <f t="shared" si="3"/>
        <v>4.0004204025780249E-3</v>
      </c>
      <c r="K40">
        <f t="shared" si="4"/>
        <v>6.8308670083285479E-3</v>
      </c>
      <c r="L40">
        <f t="shared" si="5"/>
        <v>6.5500000000000007</v>
      </c>
      <c r="Q40">
        <f t="shared" si="6"/>
        <v>1.0600832739335121E-12</v>
      </c>
    </row>
    <row r="41" spans="1:17">
      <c r="A41">
        <v>3.8</v>
      </c>
      <c r="B41">
        <f t="shared" si="1"/>
        <v>4.2869611137857965E-3</v>
      </c>
      <c r="C41">
        <f t="shared" si="2"/>
        <v>4.535426250121332E-3</v>
      </c>
      <c r="D41">
        <f t="shared" si="0"/>
        <v>6.6999999999999993</v>
      </c>
      <c r="I41">
        <v>3.8</v>
      </c>
      <c r="J41">
        <f t="shared" si="3"/>
        <v>4.2873863585473114E-3</v>
      </c>
      <c r="K41">
        <f t="shared" si="4"/>
        <v>7.5213516276735719E-3</v>
      </c>
      <c r="L41">
        <f t="shared" si="5"/>
        <v>6.6999999999999993</v>
      </c>
      <c r="Q41">
        <f t="shared" si="6"/>
        <v>1.8083310719590968E-13</v>
      </c>
    </row>
    <row r="42" spans="1:17">
      <c r="A42">
        <v>3.9</v>
      </c>
      <c r="B42">
        <f t="shared" si="1"/>
        <v>4.5844438098171687E-3</v>
      </c>
      <c r="C42">
        <f t="shared" si="2"/>
        <v>4.9788961192615442E-3</v>
      </c>
      <c r="D42">
        <f t="shared" si="0"/>
        <v>6.85</v>
      </c>
      <c r="I42">
        <v>3.9</v>
      </c>
      <c r="J42">
        <f t="shared" si="3"/>
        <v>4.5863648788139937E-3</v>
      </c>
      <c r="K42">
        <f t="shared" si="4"/>
        <v>8.2606631756194978E-3</v>
      </c>
      <c r="L42">
        <f t="shared" si="5"/>
        <v>6.85</v>
      </c>
      <c r="Q42">
        <f t="shared" si="6"/>
        <v>3.6905060905620618E-12</v>
      </c>
    </row>
    <row r="43" spans="1:17">
      <c r="A43">
        <v>4</v>
      </c>
      <c r="B43">
        <f t="shared" si="1"/>
        <v>4.8940431676749154E-3</v>
      </c>
      <c r="C43">
        <f t="shared" si="2"/>
        <v>5.4527189076828703E-3</v>
      </c>
      <c r="D43">
        <f t="shared" si="0"/>
        <v>7</v>
      </c>
      <c r="I43">
        <v>4</v>
      </c>
      <c r="J43">
        <f t="shared" si="3"/>
        <v>4.8974794707572549E-3</v>
      </c>
      <c r="K43">
        <f t="shared" si="4"/>
        <v>9.0508141638102439E-3</v>
      </c>
      <c r="L43">
        <f t="shared" si="5"/>
        <v>7</v>
      </c>
      <c r="Q43">
        <f t="shared" si="6"/>
        <v>1.1808178873695934E-11</v>
      </c>
    </row>
    <row r="44" spans="1:17">
      <c r="A44">
        <v>4.0999999999999996</v>
      </c>
      <c r="B44">
        <f t="shared" si="1"/>
        <v>5.2158980762346567E-3</v>
      </c>
      <c r="C44">
        <f t="shared" si="2"/>
        <v>5.9581132782012807E-3</v>
      </c>
      <c r="D44">
        <f t="shared" si="0"/>
        <v>7.1499999999999995</v>
      </c>
      <c r="I44">
        <v>4.0999999999999996</v>
      </c>
      <c r="J44">
        <f t="shared" si="3"/>
        <v>5.2208444633186019E-3</v>
      </c>
      <c r="K44">
        <f t="shared" si="4"/>
        <v>9.893836927936793E-3</v>
      </c>
      <c r="L44">
        <f t="shared" si="5"/>
        <v>7.1499999999999995</v>
      </c>
      <c r="Q44">
        <f t="shared" si="6"/>
        <v>2.446674518422012E-11</v>
      </c>
    </row>
    <row r="45" spans="1:17">
      <c r="A45">
        <v>4.2</v>
      </c>
      <c r="B45">
        <f t="shared" si="1"/>
        <v>5.5501410800414706E-3</v>
      </c>
      <c r="C45">
        <f t="shared" si="2"/>
        <v>6.4963114666738752E-3</v>
      </c>
      <c r="D45">
        <f t="shared" si="0"/>
        <v>7.3000000000000007</v>
      </c>
      <c r="I45">
        <v>4.2</v>
      </c>
      <c r="J45">
        <f t="shared" si="3"/>
        <v>5.5565646875931117E-3</v>
      </c>
      <c r="K45">
        <f t="shared" si="4"/>
        <v>1.0791782071543755E-2</v>
      </c>
      <c r="L45">
        <f t="shared" si="5"/>
        <v>7.3000000000000007</v>
      </c>
      <c r="Q45">
        <f t="shared" si="6"/>
        <v>4.1262733977500994E-11</v>
      </c>
    </row>
    <row r="46" spans="1:17">
      <c r="A46">
        <v>4.3</v>
      </c>
      <c r="B46">
        <f t="shared" si="1"/>
        <v>5.8968982103379036E-3</v>
      </c>
      <c r="C46">
        <f t="shared" si="2"/>
        <v>7.0685586391926684E-3</v>
      </c>
      <c r="D46">
        <f t="shared" si="0"/>
        <v>7.4499999999999993</v>
      </c>
      <c r="I46">
        <v>4.3</v>
      </c>
      <c r="J46">
        <f t="shared" si="3"/>
        <v>5.9047351460744376E-3</v>
      </c>
      <c r="K46">
        <f t="shared" si="4"/>
        <v>1.1746716855643576E-2</v>
      </c>
      <c r="L46">
        <f t="shared" si="5"/>
        <v>7.4499999999999993</v>
      </c>
      <c r="Q46">
        <f t="shared" si="6"/>
        <v>6.1417561738564418E-11</v>
      </c>
    </row>
    <row r="47" spans="1:17">
      <c r="A47">
        <v>4.4000000000000004</v>
      </c>
      <c r="B47">
        <f t="shared" si="1"/>
        <v>6.2562888072816777E-3</v>
      </c>
      <c r="C47">
        <f t="shared" si="2"/>
        <v>7.6761122319366553E-3</v>
      </c>
      <c r="D47">
        <f t="shared" si="0"/>
        <v>7.6000000000000005</v>
      </c>
      <c r="I47">
        <v>4.4000000000000004</v>
      </c>
      <c r="J47">
        <f t="shared" si="3"/>
        <v>6.2654406714136857E-3</v>
      </c>
      <c r="K47">
        <f t="shared" si="4"/>
        <v>1.2760723532319319E-2</v>
      </c>
      <c r="L47">
        <f t="shared" si="5"/>
        <v>7.6000000000000005</v>
      </c>
      <c r="Q47">
        <f t="shared" si="6"/>
        <v>8.3756617090732972E-11</v>
      </c>
    </row>
    <row r="48" spans="1:17">
      <c r="A48">
        <v>4.5</v>
      </c>
      <c r="B48">
        <f t="shared" si="1"/>
        <v>6.6284253338382447E-3</v>
      </c>
      <c r="C48">
        <f t="shared" si="2"/>
        <v>8.3202412728252961E-3</v>
      </c>
      <c r="D48">
        <f t="shared" si="0"/>
        <v>7.75</v>
      </c>
      <c r="I48">
        <v>4.5</v>
      </c>
      <c r="J48">
        <f t="shared" si="3"/>
        <v>6.638755575562324E-3</v>
      </c>
      <c r="K48">
        <f t="shared" si="4"/>
        <v>1.3835897620640079E-2</v>
      </c>
      <c r="L48">
        <f t="shared" si="5"/>
        <v>7.75</v>
      </c>
      <c r="Q48">
        <f t="shared" si="6"/>
        <v>1.0671389407791002E-10</v>
      </c>
    </row>
    <row r="49" spans="1:17">
      <c r="A49">
        <v>4.5999999999999996</v>
      </c>
      <c r="B49">
        <f t="shared" si="1"/>
        <v>7.0134131818196952E-3</v>
      </c>
      <c r="C49">
        <f t="shared" si="2"/>
        <v>9.0022256841647795E-3</v>
      </c>
      <c r="D49">
        <f t="shared" si="0"/>
        <v>7.8999999999999995</v>
      </c>
      <c r="I49">
        <v>4.5999999999999996</v>
      </c>
      <c r="J49">
        <f t="shared" si="3"/>
        <v>7.024743290184563E-3</v>
      </c>
      <c r="K49">
        <f t="shared" si="4"/>
        <v>1.4974346123360602E-2</v>
      </c>
      <c r="L49">
        <f t="shared" si="5"/>
        <v>7.8999999999999995</v>
      </c>
      <c r="Q49">
        <f t="shared" si="6"/>
        <v>1.2837135555964717E-10</v>
      </c>
    </row>
    <row r="50" spans="1:17">
      <c r="A50">
        <v>4.7</v>
      </c>
      <c r="B50">
        <f t="shared" si="1"/>
        <v>7.4113504705316871E-3</v>
      </c>
      <c r="C50">
        <f t="shared" si="2"/>
        <v>9.7233555655247203E-3</v>
      </c>
      <c r="D50">
        <f t="shared" si="0"/>
        <v>8.0500000000000007</v>
      </c>
      <c r="I50">
        <v>4.7</v>
      </c>
      <c r="J50">
        <f t="shared" si="3"/>
        <v>7.4234559992441482E-3</v>
      </c>
      <c r="K50">
        <f t="shared" si="4"/>
        <v>1.61781856830246E-2</v>
      </c>
      <c r="L50">
        <f t="shared" si="5"/>
        <v>8.0500000000000007</v>
      </c>
      <c r="Q50">
        <f t="shared" si="6"/>
        <v>1.4654382540821929E-10</v>
      </c>
    </row>
    <row r="51" spans="1:17">
      <c r="A51">
        <v>4.8</v>
      </c>
      <c r="B51">
        <f t="shared" si="1"/>
        <v>7.8223278384833683E-3</v>
      </c>
      <c r="C51">
        <f t="shared" si="2"/>
        <v>1.0484930456128942E-2</v>
      </c>
      <c r="D51">
        <f t="shared" si="0"/>
        <v>8.1999999999999993</v>
      </c>
      <c r="I51">
        <v>4.8</v>
      </c>
      <c r="J51">
        <f t="shared" si="3"/>
        <v>7.8349342646937166E-3</v>
      </c>
      <c r="K51">
        <f t="shared" si="4"/>
        <v>1.7449540676244532E-2</v>
      </c>
      <c r="L51">
        <f t="shared" si="5"/>
        <v>8.1999999999999993</v>
      </c>
      <c r="Q51">
        <f t="shared" si="6"/>
        <v>1.5892198179695761E-10</v>
      </c>
    </row>
    <row r="52" spans="1:17">
      <c r="A52">
        <v>4.9000000000000004</v>
      </c>
      <c r="B52">
        <f t="shared" si="1"/>
        <v>8.2464282286123496E-3</v>
      </c>
      <c r="C52">
        <f t="shared" si="2"/>
        <v>1.1288258576089215E-2</v>
      </c>
      <c r="D52">
        <f t="shared" si="0"/>
        <v>8.3500000000000014</v>
      </c>
      <c r="I52">
        <v>4.9000000000000004</v>
      </c>
      <c r="J52">
        <f t="shared" si="3"/>
        <v>8.2592066462216177E-3</v>
      </c>
      <c r="K52">
        <f t="shared" si="4"/>
        <v>1.8790541245087982E-2</v>
      </c>
      <c r="L52">
        <f t="shared" si="5"/>
        <v>8.3500000000000014</v>
      </c>
      <c r="Q52">
        <f t="shared" si="6"/>
        <v>1.6328795659685292E-10</v>
      </c>
    </row>
    <row r="53" spans="1:17">
      <c r="A53">
        <v>5</v>
      </c>
      <c r="B53">
        <f t="shared" si="1"/>
        <v>8.6837266674753364E-3</v>
      </c>
      <c r="C53">
        <f t="shared" si="2"/>
        <v>1.213465604585607E-2</v>
      </c>
      <c r="D53">
        <f t="shared" si="0"/>
        <v>8.5</v>
      </c>
      <c r="I53">
        <v>5</v>
      </c>
      <c r="J53">
        <f t="shared" si="3"/>
        <v>8.6962893160404016E-3</v>
      </c>
      <c r="K53">
        <f t="shared" si="4"/>
        <v>2.0203321264661019E-2</v>
      </c>
      <c r="L53">
        <f t="shared" si="5"/>
        <v>8.5</v>
      </c>
      <c r="Q53">
        <f t="shared" si="6"/>
        <v>1.5782013896933433E-10</v>
      </c>
    </row>
    <row r="54" spans="1:17">
      <c r="A54">
        <v>5.0999999999999996</v>
      </c>
      <c r="B54">
        <f t="shared" si="1"/>
        <v>9.1342900388572488E-3</v>
      </c>
      <c r="C54">
        <f t="shared" si="2"/>
        <v>1.3025446083305732E-2</v>
      </c>
      <c r="D54">
        <f t="shared" si="0"/>
        <v>8.6499999999999986</v>
      </c>
      <c r="I54">
        <v>5.0999999999999996</v>
      </c>
      <c r="J54">
        <f t="shared" si="3"/>
        <v>9.1461856697332526E-3</v>
      </c>
      <c r="K54">
        <f t="shared" si="4"/>
        <v>2.1690016246147147E-2</v>
      </c>
      <c r="L54">
        <f t="shared" si="5"/>
        <v>8.6499999999999986</v>
      </c>
      <c r="Q54">
        <f t="shared" si="6"/>
        <v>1.4150603393813564E-10</v>
      </c>
    </row>
    <row r="55" spans="1:17">
      <c r="A55">
        <v>5.2</v>
      </c>
      <c r="B55">
        <f t="shared" si="1"/>
        <v>9.5981768522546314E-3</v>
      </c>
      <c r="C55">
        <f t="shared" si="2"/>
        <v>1.3961958177927994E-2</v>
      </c>
      <c r="D55">
        <f t="shared" si="0"/>
        <v>8.8000000000000007</v>
      </c>
      <c r="I55">
        <v>5.2</v>
      </c>
      <c r="J55">
        <f t="shared" si="3"/>
        <v>9.6088859342085154E-3</v>
      </c>
      <c r="K55">
        <f t="shared" si="4"/>
        <v>2.3252761174731212E-2</v>
      </c>
      <c r="L55">
        <f t="shared" si="5"/>
        <v>8.8000000000000007</v>
      </c>
      <c r="Q55">
        <f t="shared" si="6"/>
        <v>1.1468443629500444E-10</v>
      </c>
    </row>
    <row r="56" spans="1:17">
      <c r="A56">
        <v>5.3</v>
      </c>
      <c r="B56">
        <f t="shared" si="1"/>
        <v>1.0075437006695172E-2</v>
      </c>
      <c r="C56">
        <f t="shared" si="2"/>
        <v>1.494552724162521E-2</v>
      </c>
      <c r="D56">
        <f t="shared" si="0"/>
        <v>8.9499999999999993</v>
      </c>
      <c r="I56">
        <v>5.3</v>
      </c>
      <c r="J56">
        <f t="shared" si="3"/>
        <v>1.0084366773848621E-2</v>
      </c>
      <c r="K56">
        <f t="shared" si="4"/>
        <v>2.4893688282016772E-2</v>
      </c>
      <c r="L56">
        <f t="shared" si="5"/>
        <v>8.9499999999999993</v>
      </c>
      <c r="Q56">
        <f t="shared" si="6"/>
        <v>7.9740741414828707E-11</v>
      </c>
    </row>
    <row r="57" spans="1:17">
      <c r="A57">
        <v>5.4</v>
      </c>
      <c r="B57">
        <f t="shared" si="1"/>
        <v>1.0566111550361666E-2</v>
      </c>
      <c r="C57">
        <f t="shared" si="2"/>
        <v>1.5977492735679624E-2</v>
      </c>
      <c r="D57">
        <f t="shared" si="0"/>
        <v>9.1000000000000014</v>
      </c>
      <c r="I57">
        <v>5.4</v>
      </c>
      <c r="J57">
        <f t="shared" si="3"/>
        <v>1.0572590895976442E-2</v>
      </c>
      <c r="K57">
        <f t="shared" si="4"/>
        <v>2.6614924752728801E-2</v>
      </c>
      <c r="L57">
        <f t="shared" si="5"/>
        <v>9.1000000000000014</v>
      </c>
      <c r="Q57">
        <f t="shared" si="6"/>
        <v>4.1981919595724604E-11</v>
      </c>
    </row>
    <row r="58" spans="1:17">
      <c r="A58">
        <v>5.5</v>
      </c>
      <c r="B58">
        <f t="shared" si="1"/>
        <v>1.1070232436497626E-2</v>
      </c>
      <c r="C58">
        <f t="shared" si="2"/>
        <v>1.7059197773493118E-2</v>
      </c>
      <c r="D58">
        <f t="shared" si="0"/>
        <v>9.25</v>
      </c>
      <c r="I58">
        <v>5.5</v>
      </c>
      <c r="J58">
        <f t="shared" si="3"/>
        <v>1.1073506656801129E-2</v>
      </c>
      <c r="K58">
        <f t="shared" si="4"/>
        <v>2.8418590365684358E-2</v>
      </c>
      <c r="L58">
        <f t="shared" si="5"/>
        <v>9.25</v>
      </c>
      <c r="Q58">
        <f t="shared" si="6"/>
        <v>1.0720518595877151E-11</v>
      </c>
    </row>
    <row r="59" spans="1:17">
      <c r="A59">
        <v>5.6</v>
      </c>
      <c r="B59">
        <f t="shared" si="1"/>
        <v>1.1587822276081291E-2</v>
      </c>
      <c r="C59">
        <f t="shared" si="2"/>
        <v>1.8191988198751913E-2</v>
      </c>
      <c r="D59">
        <f t="shared" si="0"/>
        <v>9.3999999999999986</v>
      </c>
      <c r="I59">
        <v>5.6</v>
      </c>
      <c r="J59">
        <f t="shared" si="3"/>
        <v>1.1587047669044146E-2</v>
      </c>
      <c r="K59">
        <f t="shared" si="4"/>
        <v>3.0306795069210628E-2</v>
      </c>
      <c r="L59">
        <f t="shared" si="5"/>
        <v>9.3999999999999986</v>
      </c>
      <c r="Q59">
        <f t="shared" si="6"/>
        <v>6.00016061994199E-13</v>
      </c>
    </row>
    <row r="60" spans="1:17">
      <c r="A60">
        <v>5.7</v>
      </c>
      <c r="B60">
        <f t="shared" si="1"/>
        <v>1.2118894087765715E-2</v>
      </c>
      <c r="C60">
        <f t="shared" si="2"/>
        <v>1.9377211638717647E-2</v>
      </c>
      <c r="D60">
        <f t="shared" si="0"/>
        <v>9.5500000000000007</v>
      </c>
      <c r="I60">
        <v>5.7</v>
      </c>
      <c r="J60">
        <f t="shared" si="3"/>
        <v>1.2113132412486525E-2</v>
      </c>
      <c r="K60">
        <f t="shared" si="4"/>
        <v>3.228163649139322E-2</v>
      </c>
      <c r="L60">
        <f t="shared" si="5"/>
        <v>9.5500000000000007</v>
      </c>
      <c r="Q60">
        <f t="shared" si="6"/>
        <v>3.3196902022831065E-11</v>
      </c>
    </row>
    <row r="61" spans="1:17">
      <c r="A61">
        <v>5.8</v>
      </c>
      <c r="B61">
        <f t="shared" si="1"/>
        <v>1.2663451045594224E-2</v>
      </c>
      <c r="C61">
        <f t="shared" si="2"/>
        <v>2.0616216532397053E-2</v>
      </c>
      <c r="D61">
        <f t="shared" si="0"/>
        <v>9.6999999999999993</v>
      </c>
      <c r="I61">
        <v>5.8</v>
      </c>
      <c r="J61">
        <f t="shared" si="3"/>
        <v>1.2651663848717753E-2</v>
      </c>
      <c r="K61">
        <f t="shared" si="4"/>
        <v>3.4345197385747629E-2</v>
      </c>
      <c r="L61">
        <f t="shared" si="5"/>
        <v>9.6999999999999993</v>
      </c>
      <c r="Q61">
        <f t="shared" si="6"/>
        <v>1.3893801020468622E-10</v>
      </c>
    </row>
    <row r="62" spans="1:17">
      <c r="A62">
        <v>5.9</v>
      </c>
      <c r="B62">
        <f t="shared" si="1"/>
        <v>1.3221486225013708E-2</v>
      </c>
      <c r="C62">
        <f t="shared" si="2"/>
        <v>2.1910351133393624E-2</v>
      </c>
      <c r="D62">
        <f t="shared" si="0"/>
        <v>9.8500000000000014</v>
      </c>
      <c r="I62">
        <v>5.9</v>
      </c>
      <c r="J62">
        <f t="shared" si="3"/>
        <v>1.3202529041407604E-2</v>
      </c>
      <c r="K62">
        <f t="shared" si="4"/>
        <v>3.6499543013124157E-2</v>
      </c>
      <c r="L62">
        <f t="shared" si="5"/>
        <v>9.8500000000000014</v>
      </c>
      <c r="Q62">
        <f t="shared" si="6"/>
        <v>3.593748102755489E-10</v>
      </c>
    </row>
    <row r="63" spans="1:17">
      <c r="A63">
        <v>6</v>
      </c>
      <c r="B63">
        <f t="shared" si="1"/>
        <v>1.3792982347720905E-2</v>
      </c>
      <c r="C63">
        <f t="shared" si="2"/>
        <v>2.326096248729774E-2</v>
      </c>
      <c r="D63">
        <f t="shared" si="0"/>
        <v>10</v>
      </c>
      <c r="I63">
        <v>6</v>
      </c>
      <c r="J63">
        <f t="shared" si="3"/>
        <v>1.3765598783460802E-2</v>
      </c>
      <c r="K63">
        <f t="shared" si="4"/>
        <v>3.874671846087864E-2</v>
      </c>
      <c r="L63">
        <f t="shared" si="5"/>
        <v>10</v>
      </c>
      <c r="Q63">
        <f t="shared" si="6"/>
        <v>7.4985959158717934E-10</v>
      </c>
    </row>
    <row r="64" spans="1:17">
      <c r="A64">
        <v>6.1</v>
      </c>
      <c r="B64">
        <f t="shared" si="1"/>
        <v>1.4377911525891502E-2</v>
      </c>
      <c r="C64">
        <f t="shared" si="2"/>
        <v>2.4669395383525923E-2</v>
      </c>
      <c r="D64">
        <f t="shared" si="0"/>
        <v>10.149999999999999</v>
      </c>
      <c r="I64">
        <v>6.1</v>
      </c>
      <c r="J64">
        <f t="shared" si="3"/>
        <v>1.4340727232454487E-2</v>
      </c>
      <c r="K64">
        <f t="shared" si="4"/>
        <v>4.1088745900573501E-2</v>
      </c>
      <c r="L64">
        <f t="shared" si="5"/>
        <v>10.149999999999999</v>
      </c>
      <c r="Q64">
        <f t="shared" si="6"/>
        <v>1.3826716784100472E-9</v>
      </c>
    </row>
    <row r="65" spans="1:17">
      <c r="A65">
        <v>6.2</v>
      </c>
      <c r="B65">
        <f t="shared" si="1"/>
        <v>1.4976235006355971E-2</v>
      </c>
      <c r="C65">
        <f t="shared" si="2"/>
        <v>2.6136991281575588E-2</v>
      </c>
      <c r="D65">
        <f t="shared" si="0"/>
        <v>10.3</v>
      </c>
      <c r="I65">
        <v>6.2</v>
      </c>
      <c r="J65">
        <f t="shared" si="3"/>
        <v>1.4927751555795923E-2</v>
      </c>
      <c r="K65">
        <f t="shared" si="4"/>
        <v>4.3527621785707488E-2</v>
      </c>
      <c r="L65">
        <f t="shared" si="5"/>
        <v>10.3</v>
      </c>
      <c r="Q65">
        <f t="shared" si="6"/>
        <v>2.3506449782086005E-9</v>
      </c>
    </row>
    <row r="66" spans="1:17">
      <c r="A66">
        <v>6.3</v>
      </c>
      <c r="B66">
        <f t="shared" si="1"/>
        <v>1.5587902915301042E-2</v>
      </c>
      <c r="C66">
        <f t="shared" si="2"/>
        <v>2.7665087211718724E-2</v>
      </c>
      <c r="D66">
        <f t="shared" si="0"/>
        <v>10.45</v>
      </c>
      <c r="I66">
        <v>6.3</v>
      </c>
      <c r="J66">
        <f t="shared" si="3"/>
        <v>1.5526491587075033E-2</v>
      </c>
      <c r="K66">
        <f t="shared" si="4"/>
        <v>4.6065313991217674E-2</v>
      </c>
      <c r="L66">
        <f t="shared" si="5"/>
        <v>10.45</v>
      </c>
      <c r="Q66">
        <f t="shared" si="6"/>
        <v>3.771351234482692E-9</v>
      </c>
    </row>
    <row r="67" spans="1:17">
      <c r="A67">
        <v>6.4</v>
      </c>
      <c r="B67">
        <f t="shared" si="1"/>
        <v>1.6212854004091386E-2</v>
      </c>
      <c r="C67">
        <f t="shared" si="2"/>
        <v>2.9255014650216796E-2</v>
      </c>
      <c r="D67">
        <f t="shared" ref="D67:D130" si="7">$G$7*A67+$G$8</f>
        <v>10.600000000000001</v>
      </c>
      <c r="I67">
        <v>6.4</v>
      </c>
      <c r="J67">
        <f t="shared" si="3"/>
        <v>1.6136749495122085E-2</v>
      </c>
      <c r="K67">
        <f t="shared" si="4"/>
        <v>4.8703758896744331E-2</v>
      </c>
      <c r="L67">
        <f t="shared" si="5"/>
        <v>10.600000000000001</v>
      </c>
      <c r="Q67">
        <f t="shared" si="6"/>
        <v>5.7918962854584443E-9</v>
      </c>
    </row>
    <row r="68" spans="1:17">
      <c r="A68">
        <v>6.5</v>
      </c>
      <c r="B68">
        <f t="shared" ref="B68:B131" si="8">WEIBULL(A68,$G$3,$G$4,FALSE)*$G$5</f>
        <v>1.685101539682041E-2</v>
      </c>
      <c r="C68">
        <f t="shared" ref="C68:C131" si="9">WEIBULL(A68,$G$3,$G$4,TRUE)</f>
        <v>3.0908098369199083E-2</v>
      </c>
      <c r="D68">
        <f t="shared" si="7"/>
        <v>10.75</v>
      </c>
      <c r="I68">
        <v>6.5</v>
      </c>
      <c r="J68">
        <f t="shared" ref="J68:J131" si="10">WEIBULL(I68,$O$3,$O$4,FALSE)*$O$5</f>
        <v>1.6758309467313614E-2</v>
      </c>
      <c r="K68">
        <f t="shared" ref="K68:K131" si="11">WEIBULL(I68,$O$3,$O$4,TRUE)</f>
        <v>5.1444858415904182E-2</v>
      </c>
      <c r="L68">
        <f t="shared" ref="L68:L131" si="12">$O$7*I68+$O$8</f>
        <v>10.75</v>
      </c>
      <c r="Q68">
        <f t="shared" ref="Q68:Q93" si="13">(J68-B68)^2</f>
        <v>8.5943893657191034E-9</v>
      </c>
    </row>
    <row r="69" spans="1:17">
      <c r="A69">
        <v>6.6</v>
      </c>
      <c r="B69">
        <f t="shared" si="8"/>
        <v>1.7502302340216228E-2</v>
      </c>
      <c r="C69">
        <f t="shared" si="9"/>
        <v>3.2625655261408551E-2</v>
      </c>
      <c r="D69">
        <f t="shared" si="7"/>
        <v>10.899999999999999</v>
      </c>
      <c r="I69">
        <v>6.6</v>
      </c>
      <c r="J69">
        <f t="shared" si="10"/>
        <v>1.7390937408702487E-2</v>
      </c>
      <c r="K69">
        <f t="shared" si="11"/>
        <v>5.4290476974078399E-2</v>
      </c>
      <c r="L69">
        <f t="shared" si="12"/>
        <v>10.899999999999999</v>
      </c>
      <c r="Q69">
        <f t="shared" si="13"/>
        <v>1.240214797106008E-8</v>
      </c>
    </row>
    <row r="70" spans="1:17">
      <c r="A70">
        <v>6.7</v>
      </c>
      <c r="B70">
        <f t="shared" si="8"/>
        <v>1.8166617956542844E-2</v>
      </c>
      <c r="C70">
        <f t="shared" si="9"/>
        <v>3.4408993140082722E-2</v>
      </c>
      <c r="D70">
        <f t="shared" si="7"/>
        <v>11.05</v>
      </c>
      <c r="I70">
        <v>6.7</v>
      </c>
      <c r="J70">
        <f t="shared" si="10"/>
        <v>1.80343806585757E-2</v>
      </c>
      <c r="K70">
        <f t="shared" si="11"/>
        <v>5.7242438437484916E-2</v>
      </c>
      <c r="L70">
        <f t="shared" si="12"/>
        <v>11.05</v>
      </c>
      <c r="Q70">
        <f t="shared" si="13"/>
        <v>1.7486702973651317E-8</v>
      </c>
    </row>
    <row r="71" spans="1:17">
      <c r="A71">
        <v>6.8</v>
      </c>
      <c r="B71">
        <f t="shared" si="8"/>
        <v>1.8843853000152989E-2</v>
      </c>
      <c r="C71">
        <f t="shared" si="9"/>
        <v>3.6259409514301733E-2</v>
      </c>
      <c r="D71">
        <f t="shared" si="7"/>
        <v>11.2</v>
      </c>
      <c r="I71">
        <v>6.8</v>
      </c>
      <c r="J71">
        <f t="shared" si="10"/>
        <v>1.8688367726070756E-2</v>
      </c>
      <c r="K71">
        <f t="shared" si="11"/>
        <v>6.0302522996576083E-2</v>
      </c>
      <c r="L71">
        <f t="shared" si="12"/>
        <v>11.2</v>
      </c>
      <c r="Q71">
        <f t="shared" si="13"/>
        <v>2.41756704564271E-8</v>
      </c>
    </row>
    <row r="72" spans="1:17">
      <c r="A72">
        <v>6.9</v>
      </c>
      <c r="B72">
        <f t="shared" si="8"/>
        <v>1.9533885618364489E-2</v>
      </c>
      <c r="C72">
        <f t="shared" si="9"/>
        <v>3.8178190340202083E-2</v>
      </c>
      <c r="D72">
        <f t="shared" si="7"/>
        <v>11.350000000000001</v>
      </c>
      <c r="I72">
        <v>6.9</v>
      </c>
      <c r="J72">
        <f t="shared" si="10"/>
        <v>1.9352608046504342E-2</v>
      </c>
      <c r="K72">
        <f t="shared" si="11"/>
        <v>6.3472464007075402E-2</v>
      </c>
      <c r="L72">
        <f t="shared" si="12"/>
        <v>11.350000000000001</v>
      </c>
      <c r="Q72">
        <f t="shared" si="13"/>
        <v>3.2861558059510601E-8</v>
      </c>
    </row>
    <row r="73" spans="1:17">
      <c r="A73">
        <v>7</v>
      </c>
      <c r="B73">
        <f t="shared" si="8"/>
        <v>2.0236581117346102E-2</v>
      </c>
      <c r="C73">
        <f t="shared" si="9"/>
        <v>4.0166608748522868E-2</v>
      </c>
      <c r="D73">
        <f t="shared" si="7"/>
        <v>11.5</v>
      </c>
      <c r="I73">
        <v>7</v>
      </c>
      <c r="J73">
        <f t="shared" si="10"/>
        <v>2.0026791760086787E-2</v>
      </c>
      <c r="K73">
        <f t="shared" si="11"/>
        <v>6.675394479224396E-2</v>
      </c>
      <c r="L73">
        <f t="shared" si="12"/>
        <v>11.5</v>
      </c>
      <c r="Q73">
        <f t="shared" si="13"/>
        <v>4.4011574419276207E-8</v>
      </c>
    </row>
    <row r="74" spans="1:17">
      <c r="A74">
        <v>7.1</v>
      </c>
      <c r="B74">
        <f t="shared" si="8"/>
        <v>2.0951791733714829E-2</v>
      </c>
      <c r="C74">
        <f t="shared" si="9"/>
        <v>4.2225923749020178E-2</v>
      </c>
      <c r="D74">
        <f t="shared" si="7"/>
        <v>11.649999999999999</v>
      </c>
      <c r="I74">
        <v>7.1</v>
      </c>
      <c r="J74">
        <f t="shared" si="10"/>
        <v>2.0710589514712149E-2</v>
      </c>
      <c r="K74">
        <f t="shared" si="11"/>
        <v>7.0148595410249343E-2</v>
      </c>
      <c r="L74">
        <f t="shared" si="12"/>
        <v>11.649999999999999</v>
      </c>
      <c r="Q74">
        <f t="shared" si="13"/>
        <v>5.8178510451816788E-8</v>
      </c>
    </row>
    <row r="75" spans="1:17">
      <c r="A75">
        <v>7.2</v>
      </c>
      <c r="B75">
        <f t="shared" si="8"/>
        <v>2.1679356412559903E-2</v>
      </c>
      <c r="C75">
        <f t="shared" si="9"/>
        <v>4.4357378912356492E-2</v>
      </c>
      <c r="D75">
        <f t="shared" si="7"/>
        <v>11.8</v>
      </c>
      <c r="I75">
        <v>7.2</v>
      </c>
      <c r="J75">
        <f t="shared" si="10"/>
        <v>2.1403652294525413E-2</v>
      </c>
      <c r="K75">
        <f t="shared" si="11"/>
        <v>7.3657989390790268E-2</v>
      </c>
      <c r="L75">
        <f t="shared" si="12"/>
        <v>11.8</v>
      </c>
      <c r="Q75">
        <f t="shared" si="13"/>
        <v>7.6012760701176015E-8</v>
      </c>
    </row>
    <row r="76" spans="1:17">
      <c r="A76">
        <v>7.3</v>
      </c>
      <c r="B76">
        <f t="shared" si="8"/>
        <v>2.2419100592622851E-2</v>
      </c>
      <c r="C76">
        <f t="shared" si="9"/>
        <v>4.6562201030144204E-2</v>
      </c>
      <c r="D76">
        <f t="shared" si="7"/>
        <v>11.95</v>
      </c>
      <c r="I76">
        <v>7.3</v>
      </c>
      <c r="J76">
        <f t="shared" si="10"/>
        <v>2.2105611275976437E-2</v>
      </c>
      <c r="K76">
        <f t="shared" si="11"/>
        <v>7.7283640445415705E-2</v>
      </c>
      <c r="L76">
        <f t="shared" si="12"/>
        <v>11.95</v>
      </c>
      <c r="Q76">
        <f t="shared" si="13"/>
        <v>9.8275551651435674E-8</v>
      </c>
    </row>
    <row r="77" spans="1:17">
      <c r="A77">
        <v>7.4</v>
      </c>
      <c r="B77">
        <f t="shared" si="8"/>
        <v>2.3170835999376152E-2</v>
      </c>
      <c r="C77">
        <f t="shared" si="9"/>
        <v>4.8841598753895918E-2</v>
      </c>
      <c r="D77">
        <f t="shared" si="7"/>
        <v>12.100000000000001</v>
      </c>
      <c r="I77">
        <v>7.4</v>
      </c>
      <c r="J77">
        <f t="shared" si="10"/>
        <v>2.2816077713072626E-2</v>
      </c>
      <c r="K77">
        <f t="shared" si="11"/>
        <v>8.1026999156262949E-2</v>
      </c>
      <c r="L77">
        <f t="shared" si="12"/>
        <v>12.100000000000001</v>
      </c>
      <c r="Q77">
        <f t="shared" si="13"/>
        <v>1.2585344170101465E-7</v>
      </c>
    </row>
    <row r="78" spans="1:17">
      <c r="A78">
        <v>7.5</v>
      </c>
      <c r="B78">
        <f t="shared" si="8"/>
        <v>2.3934360446755117E-2</v>
      </c>
      <c r="C78">
        <f t="shared" si="9"/>
        <v>5.1196761213708732E-2</v>
      </c>
      <c r="D78">
        <f t="shared" si="7"/>
        <v>12.25</v>
      </c>
      <c r="I78">
        <v>7.5</v>
      </c>
      <c r="J78">
        <f t="shared" si="10"/>
        <v>2.3534642853540771E-2</v>
      </c>
      <c r="K78">
        <f t="shared" si="11"/>
        <v>8.4889449648222801E-2</v>
      </c>
      <c r="L78">
        <f t="shared" si="12"/>
        <v>12.25</v>
      </c>
      <c r="Q78">
        <f t="shared" si="13"/>
        <v>1.5977415432506979E-7</v>
      </c>
    </row>
    <row r="79" spans="1:17">
      <c r="A79">
        <v>7.6</v>
      </c>
      <c r="B79">
        <f t="shared" si="8"/>
        <v>2.4709457648309611E-2</v>
      </c>
      <c r="C79">
        <f t="shared" si="9"/>
        <v>5.3628856617586484E-2</v>
      </c>
      <c r="D79">
        <f t="shared" si="7"/>
        <v>12.399999999999999</v>
      </c>
      <c r="I79">
        <v>7.6</v>
      </c>
      <c r="J79">
        <f t="shared" si="10"/>
        <v>2.4260877887600601E-2</v>
      </c>
      <c r="K79">
        <f t="shared" si="11"/>
        <v>8.8872306249825547E-2</v>
      </c>
      <c r="L79">
        <f t="shared" si="12"/>
        <v>12.399999999999999</v>
      </c>
      <c r="Q79">
        <f t="shared" si="13"/>
        <v>2.0122380171775329E-7</v>
      </c>
    </row>
    <row r="80" spans="1:17">
      <c r="A80">
        <v>7.7</v>
      </c>
      <c r="B80">
        <f t="shared" si="8"/>
        <v>2.5495897038552196E-2</v>
      </c>
      <c r="C80">
        <f t="shared" si="9"/>
        <v>5.6139030832380393E-2</v>
      </c>
      <c r="D80">
        <f t="shared" si="7"/>
        <v>12.55</v>
      </c>
      <c r="I80">
        <v>7.7</v>
      </c>
      <c r="J80">
        <f t="shared" si="10"/>
        <v>2.4994333931039475E-2</v>
      </c>
      <c r="K80">
        <f t="shared" si="11"/>
        <v>9.2976810148425307E-2</v>
      </c>
      <c r="L80">
        <f t="shared" si="12"/>
        <v>12.55</v>
      </c>
      <c r="Q80">
        <f t="shared" si="13"/>
        <v>2.5156555081781727E-7</v>
      </c>
    </row>
    <row r="81" spans="1:17">
      <c r="A81">
        <v>7.8</v>
      </c>
      <c r="B81">
        <f t="shared" si="8"/>
        <v>2.6293433605289435E-2</v>
      </c>
      <c r="C81">
        <f t="shared" si="9"/>
        <v>5.8728405947406886E-2</v>
      </c>
      <c r="D81">
        <f t="shared" si="7"/>
        <v>12.7</v>
      </c>
      <c r="I81">
        <v>7.8</v>
      </c>
      <c r="J81">
        <f t="shared" si="10"/>
        <v>2.5734542044258586E-2</v>
      </c>
      <c r="K81">
        <f t="shared" si="11"/>
        <v>9.7204126045536507E-2</v>
      </c>
      <c r="L81">
        <f t="shared" si="12"/>
        <v>12.7</v>
      </c>
      <c r="Q81">
        <f t="shared" si="13"/>
        <v>3.1235977699149935E-7</v>
      </c>
    </row>
    <row r="82" spans="1:17">
      <c r="A82">
        <v>7.9</v>
      </c>
      <c r="B82">
        <f t="shared" si="8"/>
        <v>2.7101807733731598E-2</v>
      </c>
      <c r="C82">
        <f t="shared" si="9"/>
        <v>6.1398078821881225E-2</v>
      </c>
      <c r="D82">
        <f t="shared" si="7"/>
        <v>12.850000000000001</v>
      </c>
      <c r="I82">
        <v>7.9</v>
      </c>
      <c r="J82">
        <f t="shared" si="10"/>
        <v>2.6481013288935505E-2</v>
      </c>
      <c r="K82">
        <f t="shared" si="11"/>
        <v>0.10155533881845856</v>
      </c>
      <c r="L82">
        <f t="shared" si="12"/>
        <v>12.850000000000001</v>
      </c>
      <c r="Q82">
        <f t="shared" si="13"/>
        <v>3.8538574268968964E-7</v>
      </c>
    </row>
    <row r="83" spans="1:17">
      <c r="A83">
        <v>8</v>
      </c>
      <c r="B83">
        <f t="shared" si="8"/>
        <v>2.7920745063182734E-2</v>
      </c>
      <c r="C83">
        <f t="shared" si="9"/>
        <v>6.4149119617384065E-2</v>
      </c>
      <c r="D83">
        <f t="shared" si="7"/>
        <v>13</v>
      </c>
      <c r="I83">
        <v>8</v>
      </c>
      <c r="J83">
        <f t="shared" si="10"/>
        <v>2.7233238823915873E-2</v>
      </c>
      <c r="K83">
        <f t="shared" si="11"/>
        <v>0.10603145019458964</v>
      </c>
      <c r="L83">
        <f t="shared" si="12"/>
        <v>13</v>
      </c>
      <c r="Q83">
        <f t="shared" si="13"/>
        <v>4.7266482903086196E-7</v>
      </c>
    </row>
    <row r="84" spans="1:17">
      <c r="A84">
        <v>8.1</v>
      </c>
      <c r="B84">
        <f t="shared" si="8"/>
        <v>2.8749956357119827E-2</v>
      </c>
      <c r="C84">
        <f t="shared" si="9"/>
        <v>6.6982570316659898E-2</v>
      </c>
      <c r="D84">
        <f t="shared" si="7"/>
        <v>13.149999999999999</v>
      </c>
      <c r="I84">
        <v>8.1</v>
      </c>
      <c r="J84">
        <f t="shared" si="10"/>
        <v>2.7990690041907802E-2</v>
      </c>
      <c r="K84">
        <f t="shared" si="11"/>
        <v>0.11063337544510209</v>
      </c>
      <c r="L84">
        <f t="shared" si="12"/>
        <v>13.149999999999999</v>
      </c>
      <c r="Q84">
        <f t="shared" si="13"/>
        <v>5.764853374156456E-7</v>
      </c>
    </row>
    <row r="85" spans="1:17">
      <c r="A85">
        <v>8.1999999999999993</v>
      </c>
      <c r="B85">
        <f t="shared" si="8"/>
        <v>2.9589137387473072E-2</v>
      </c>
      <c r="C85">
        <f t="shared" si="9"/>
        <v>6.9899443230126493E-2</v>
      </c>
      <c r="D85">
        <f t="shared" si="7"/>
        <v>13.299999999999999</v>
      </c>
      <c r="I85">
        <v>8.1999999999999993</v>
      </c>
      <c r="J85">
        <f t="shared" si="10"/>
        <v>2.8752818748506437E-2</v>
      </c>
      <c r="K85">
        <f t="shared" si="11"/>
        <v>0.11536194010490675</v>
      </c>
      <c r="L85">
        <f t="shared" si="12"/>
        <v>13.299999999999999</v>
      </c>
      <c r="Q85">
        <f t="shared" si="13"/>
        <v>6.9942886588300582E-7</v>
      </c>
    </row>
    <row r="86" spans="1:17">
      <c r="A86">
        <v>8.3000000000000007</v>
      </c>
      <c r="B86">
        <f t="shared" si="8"/>
        <v>3.0437968833924394E-2</v>
      </c>
      <c r="C86">
        <f t="shared" si="9"/>
        <v>7.2900719491556812E-2</v>
      </c>
      <c r="D86">
        <f t="shared" si="7"/>
        <v>13.450000000000001</v>
      </c>
      <c r="I86">
        <v>8.3000000000000007</v>
      </c>
      <c r="J86">
        <f t="shared" si="10"/>
        <v>2.951905738502357E-2</v>
      </c>
      <c r="K86">
        <f t="shared" si="11"/>
        <v>0.1202178767260846</v>
      </c>
      <c r="L86">
        <f t="shared" si="12"/>
        <v>13.450000000000001</v>
      </c>
      <c r="Q86">
        <f t="shared" si="13"/>
        <v>8.4439825092101198E-7</v>
      </c>
    </row>
    <row r="87" spans="1:17">
      <c r="A87">
        <v>8.4</v>
      </c>
      <c r="B87">
        <f t="shared" si="8"/>
        <v>3.129611619904004E-2</v>
      </c>
      <c r="C87">
        <f t="shared" si="9"/>
        <v>7.5987347544475128E-2</v>
      </c>
      <c r="D87">
        <f t="shared" si="7"/>
        <v>13.600000000000001</v>
      </c>
      <c r="I87">
        <v>8.4</v>
      </c>
      <c r="J87">
        <f t="shared" si="10"/>
        <v>3.028881929653407E-2</v>
      </c>
      <c r="K87">
        <f t="shared" si="11"/>
        <v>0.12520182167220562</v>
      </c>
      <c r="L87">
        <f t="shared" si="12"/>
        <v>13.600000000000001</v>
      </c>
      <c r="Q87">
        <f t="shared" si="13"/>
        <v>1.0146470497981228E-6</v>
      </c>
    </row>
    <row r="88" spans="1:17">
      <c r="A88">
        <v>8.5</v>
      </c>
      <c r="B88">
        <f t="shared" si="8"/>
        <v>3.2163229740055525E-2</v>
      </c>
      <c r="C88">
        <f t="shared" si="9"/>
        <v>7.9160241620892871E-2</v>
      </c>
      <c r="D88">
        <f t="shared" si="7"/>
        <v>13.75</v>
      </c>
      <c r="I88">
        <v>8.5</v>
      </c>
      <c r="J88">
        <f t="shared" si="10"/>
        <v>3.106149904648416E-2</v>
      </c>
      <c r="K88">
        <f t="shared" si="11"/>
        <v>0.13031431196118515</v>
      </c>
      <c r="L88">
        <f t="shared" si="12"/>
        <v>13.75</v>
      </c>
      <c r="Q88">
        <f t="shared" si="13"/>
        <v>1.2138105211572424E-6</v>
      </c>
    </row>
    <row r="89" spans="1:17">
      <c r="A89">
        <v>8.6</v>
      </c>
      <c r="B89">
        <f t="shared" si="8"/>
        <v>3.3038944418126916E-2</v>
      </c>
      <c r="C89">
        <f t="shared" si="9"/>
        <v>8.2420280214088995E-2</v>
      </c>
      <c r="D89">
        <f t="shared" si="7"/>
        <v>13.899999999999999</v>
      </c>
      <c r="I89">
        <v>8.6</v>
      </c>
      <c r="J89">
        <f t="shared" si="10"/>
        <v>3.1836472779127482E-2</v>
      </c>
      <c r="K89">
        <f t="shared" si="11"/>
        <v>0.13555578216454195</v>
      </c>
      <c r="L89">
        <f t="shared" si="12"/>
        <v>13.899999999999999</v>
      </c>
      <c r="Q89">
        <f t="shared" si="13"/>
        <v>1.4459380425979836E-6</v>
      </c>
    </row>
    <row r="90" spans="1:17">
      <c r="A90">
        <v>8.6999999999999993</v>
      </c>
      <c r="B90">
        <f t="shared" si="8"/>
        <v>3.3922879865859956E-2</v>
      </c>
      <c r="C90">
        <f t="shared" si="9"/>
        <v>8.5768304547222854E-2</v>
      </c>
      <c r="D90">
        <f t="shared" si="7"/>
        <v>14.049999999999999</v>
      </c>
      <c r="I90">
        <v>8.6999999999999993</v>
      </c>
      <c r="J90">
        <f t="shared" si="10"/>
        <v>3.2613098630971352E-2</v>
      </c>
      <c r="K90">
        <f t="shared" si="11"/>
        <v>0.14092656137113188</v>
      </c>
      <c r="L90">
        <f t="shared" si="12"/>
        <v>14.049999999999999</v>
      </c>
      <c r="Q90">
        <f t="shared" si="13"/>
        <v>1.7155268832663179E-6</v>
      </c>
    </row>
    <row r="91" spans="1:17">
      <c r="A91">
        <v>8.8000000000000007</v>
      </c>
      <c r="B91">
        <f t="shared" si="8"/>
        <v>3.4814640373921672E-2</v>
      </c>
      <c r="C91">
        <f t="shared" si="9"/>
        <v>8.9205117039647439E-2</v>
      </c>
      <c r="D91">
        <f t="shared" si="7"/>
        <v>14.200000000000001</v>
      </c>
      <c r="I91">
        <v>8.8000000000000007</v>
      </c>
      <c r="J91">
        <f t="shared" si="10"/>
        <v>3.3390717192320743E-2</v>
      </c>
      <c r="K91">
        <f t="shared" si="11"/>
        <v>0.1464268702236157</v>
      </c>
      <c r="L91">
        <f t="shared" si="12"/>
        <v>14.200000000000001</v>
      </c>
      <c r="Q91">
        <f t="shared" si="13"/>
        <v>2.027557227100513E-6</v>
      </c>
    </row>
    <row r="92" spans="1:17">
      <c r="A92">
        <v>8.9</v>
      </c>
      <c r="B92">
        <f t="shared" si="8"/>
        <v>3.5713814897531206E-2</v>
      </c>
      <c r="C92">
        <f t="shared" si="9"/>
        <v>9.273147977287087E-2</v>
      </c>
      <c r="D92">
        <f t="shared" si="7"/>
        <v>14.350000000000001</v>
      </c>
      <c r="I92">
        <v>8.9</v>
      </c>
      <c r="J92">
        <f t="shared" si="10"/>
        <v>3.4168652019906015E-2</v>
      </c>
      <c r="K92">
        <f t="shared" si="11"/>
        <v>0.152056818036095</v>
      </c>
      <c r="L92">
        <f t="shared" si="12"/>
        <v>14.350000000000001</v>
      </c>
      <c r="Q92">
        <f t="shared" si="13"/>
        <v>2.3875283183909595E-6</v>
      </c>
    </row>
    <row r="93" spans="1:17">
      <c r="A93">
        <v>9</v>
      </c>
      <c r="B93">
        <f t="shared" si="8"/>
        <v>3.6619977083617132E-2</v>
      </c>
      <c r="C93">
        <f t="shared" si="9"/>
        <v>9.6348112958194371E-2</v>
      </c>
      <c r="D93">
        <f t="shared" si="7"/>
        <v>14.5</v>
      </c>
      <c r="I93">
        <v>9</v>
      </c>
      <c r="J93">
        <f t="shared" si="10"/>
        <v>3.4946210201470707E-2</v>
      </c>
      <c r="K93">
        <f t="shared" si="11"/>
        <v>0.15781640000150551</v>
      </c>
      <c r="L93">
        <f t="shared" si="12"/>
        <v>14.5</v>
      </c>
      <c r="Q93">
        <f t="shared" si="13"/>
        <v>2.8014955757701663E-6</v>
      </c>
    </row>
    <row r="94" spans="1:17">
      <c r="A94">
        <v>9.1</v>
      </c>
      <c r="B94">
        <f t="shared" si="8"/>
        <v>3.7532685319414394E-2</v>
      </c>
      <c r="C94">
        <f t="shared" si="9"/>
        <v>0.10005569340813092</v>
      </c>
      <c r="D94">
        <f t="shared" si="7"/>
        <v>14.649999999999999</v>
      </c>
      <c r="I94">
        <v>9.1</v>
      </c>
      <c r="J94">
        <f t="shared" si="10"/>
        <v>3.5722682973074738E-2</v>
      </c>
      <c r="K94">
        <f t="shared" si="11"/>
        <v>0.16370549449749017</v>
      </c>
      <c r="L94">
        <f t="shared" si="12"/>
        <v>14.649999999999999</v>
      </c>
    </row>
    <row r="95" spans="1:17">
      <c r="A95">
        <v>9.1999999999999993</v>
      </c>
      <c r="B95">
        <f t="shared" si="8"/>
        <v>3.8451482803260759E-2</v>
      </c>
      <c r="C95">
        <f t="shared" si="9"/>
        <v>0.10385485301378772</v>
      </c>
      <c r="D95">
        <f t="shared" si="7"/>
        <v>14.799999999999999</v>
      </c>
      <c r="I95">
        <v>9.1999999999999993</v>
      </c>
      <c r="J95">
        <f t="shared" si="10"/>
        <v>3.6497346389742918E-2</v>
      </c>
      <c r="K95">
        <f t="shared" si="11"/>
        <v>0.16972386049959501</v>
      </c>
      <c r="L95">
        <f t="shared" si="12"/>
        <v>14.799999999999999</v>
      </c>
    </row>
    <row r="96" spans="1:17">
      <c r="A96">
        <v>9.3000000000000007</v>
      </c>
      <c r="B96">
        <f t="shared" si="8"/>
        <v>3.9375897638334663E-2</v>
      </c>
      <c r="C96">
        <f t="shared" si="9"/>
        <v>0.10774617723046923</v>
      </c>
      <c r="D96">
        <f t="shared" si="7"/>
        <v>14.950000000000001</v>
      </c>
      <c r="I96">
        <v>9.3000000000000007</v>
      </c>
      <c r="J96">
        <f t="shared" si="10"/>
        <v>3.7269462049950741E-2</v>
      </c>
      <c r="K96">
        <f t="shared" si="11"/>
        <v>0.17587113511072031</v>
      </c>
      <c r="L96">
        <f t="shared" si="12"/>
        <v>14.950000000000001</v>
      </c>
    </row>
    <row r="97" spans="1:12">
      <c r="A97">
        <v>9.4</v>
      </c>
      <c r="B97">
        <f t="shared" si="8"/>
        <v>4.0305442950055961E-2</v>
      </c>
      <c r="C97">
        <f t="shared" si="9"/>
        <v>0.11173020357383069</v>
      </c>
      <c r="D97">
        <f t="shared" si="7"/>
        <v>15.100000000000001</v>
      </c>
      <c r="I97">
        <v>9.4</v>
      </c>
      <c r="J97">
        <f t="shared" si="10"/>
        <v>3.8038277874296915E-2</v>
      </c>
      <c r="K97">
        <f t="shared" si="11"/>
        <v>0.18214683121582959</v>
      </c>
      <c r="L97">
        <f t="shared" si="12"/>
        <v>15.100000000000001</v>
      </c>
    </row>
    <row r="98" spans="1:12">
      <c r="A98">
        <v>9.5</v>
      </c>
      <c r="B98">
        <f t="shared" si="8"/>
        <v>4.1239617027850187E-2</v>
      </c>
      <c r="C98">
        <f t="shared" si="9"/>
        <v>0.11580742012898533</v>
      </c>
      <c r="D98">
        <f t="shared" si="7"/>
        <v>15.25</v>
      </c>
      <c r="I98">
        <v>9.5</v>
      </c>
      <c r="J98">
        <f t="shared" si="10"/>
        <v>3.8803028938556985E-2</v>
      </c>
      <c r="K98">
        <f t="shared" si="11"/>
        <v>0.18855033527096968</v>
      </c>
      <c r="L98">
        <f t="shared" si="12"/>
        <v>15.25</v>
      </c>
    </row>
    <row r="99" spans="1:12">
      <c r="A99">
        <v>9.6</v>
      </c>
      <c r="B99">
        <f t="shared" si="8"/>
        <v>4.2177903491950317E-2</v>
      </c>
      <c r="C99">
        <f t="shared" si="9"/>
        <v>0.11997826407503295</v>
      </c>
      <c r="D99">
        <f t="shared" si="7"/>
        <v>15.399999999999999</v>
      </c>
      <c r="I99">
        <v>9.6</v>
      </c>
      <c r="J99">
        <f t="shared" si="10"/>
        <v>3.956293836115387E-2</v>
      </c>
      <c r="K99">
        <f t="shared" si="11"/>
        <v>0.19508090523566721</v>
      </c>
      <c r="L99">
        <f t="shared" si="12"/>
        <v>15.399999999999999</v>
      </c>
    </row>
    <row r="100" spans="1:12">
      <c r="A100">
        <v>9.6999999999999993</v>
      </c>
      <c r="B100">
        <f t="shared" si="8"/>
        <v>4.3119771485882988E-2</v>
      </c>
      <c r="C100">
        <f t="shared" si="9"/>
        <v>0.12424312022754878</v>
      </c>
      <c r="D100">
        <f t="shared" si="7"/>
        <v>15.549999999999999</v>
      </c>
      <c r="I100">
        <v>9.6999999999999993</v>
      </c>
      <c r="J100">
        <f t="shared" si="10"/>
        <v>4.0317218244910753E-2</v>
      </c>
      <c r="K100">
        <f t="shared" si="11"/>
        <v>0.20173766865776355</v>
      </c>
      <c r="L100">
        <f t="shared" si="12"/>
        <v>15.549999999999999</v>
      </c>
    </row>
    <row r="101" spans="1:12">
      <c r="A101">
        <v>9.8000000000000007</v>
      </c>
      <c r="B101">
        <f t="shared" si="8"/>
        <v>4.4064675895256429E-2</v>
      </c>
      <c r="C101">
        <f t="shared" si="9"/>
        <v>0.1286023196016304</v>
      </c>
      <c r="D101">
        <f t="shared" si="7"/>
        <v>15.700000000000001</v>
      </c>
      <c r="I101">
        <v>9.8000000000000007</v>
      </c>
      <c r="J101">
        <f t="shared" si="10"/>
        <v>4.1065070672776469E-2</v>
      </c>
      <c r="K101">
        <f t="shared" si="11"/>
        <v>0.2085196209197121</v>
      </c>
      <c r="L101">
        <f t="shared" si="12"/>
        <v>15.700000000000001</v>
      </c>
    </row>
    <row r="102" spans="1:12">
      <c r="A102">
        <v>9.9</v>
      </c>
      <c r="B102">
        <f t="shared" si="8"/>
        <v>4.5012057593431361E-2</v>
      </c>
      <c r="C102">
        <f t="shared" si="9"/>
        <v>0.13305613799816296</v>
      </c>
      <c r="D102">
        <f t="shared" si="7"/>
        <v>15.850000000000001</v>
      </c>
      <c r="I102">
        <v>9.9</v>
      </c>
      <c r="J102">
        <f t="shared" si="10"/>
        <v>4.1805688757029273E-2</v>
      </c>
      <c r="K102">
        <f t="shared" si="11"/>
        <v>0.21542562365529377</v>
      </c>
      <c r="L102">
        <f t="shared" si="12"/>
        <v>15.850000000000001</v>
      </c>
    </row>
    <row r="103" spans="1:12">
      <c r="A103">
        <v>10</v>
      </c>
      <c r="B103">
        <f t="shared" si="8"/>
        <v>4.5961343714624153E-2</v>
      </c>
      <c r="C103">
        <f t="shared" si="9"/>
        <v>0.13760479461601893</v>
      </c>
      <c r="D103">
        <f t="shared" si="7"/>
        <v>16</v>
      </c>
      <c r="I103">
        <v>10</v>
      </c>
      <c r="J103">
        <f t="shared" si="10"/>
        <v>4.2538257741275717E-2</v>
      </c>
      <c r="K103">
        <f t="shared" si="11"/>
        <v>0.22245440334561178</v>
      </c>
      <c r="L103">
        <f t="shared" si="12"/>
        <v>16</v>
      </c>
    </row>
    <row r="104" spans="1:12">
      <c r="A104">
        <v>10.1</v>
      </c>
      <c r="B104">
        <f t="shared" si="8"/>
        <v>4.6911947954947748E-2</v>
      </c>
      <c r="C104">
        <f t="shared" si="9"/>
        <v>0.14224845069296113</v>
      </c>
      <c r="D104">
        <f t="shared" si="7"/>
        <v>16.149999999999999</v>
      </c>
      <c r="I104">
        <v>10.1</v>
      </c>
      <c r="J104">
        <f t="shared" si="10"/>
        <v>4.326195615436234E-2</v>
      </c>
      <c r="K104">
        <f t="shared" si="11"/>
        <v>0.22960455010309133</v>
      </c>
      <c r="L104">
        <f t="shared" si="12"/>
        <v>16.149999999999999</v>
      </c>
    </row>
    <row r="105" spans="1:12">
      <c r="A105">
        <v>10.199999999999999</v>
      </c>
      <c r="B105">
        <f t="shared" si="8"/>
        <v>4.7863270901857845E-2</v>
      </c>
      <c r="C105">
        <f t="shared" si="9"/>
        <v>0.14698720817806565</v>
      </c>
      <c r="D105">
        <f t="shared" si="7"/>
        <v>16.299999999999997</v>
      </c>
      <c r="I105">
        <v>10.199999999999999</v>
      </c>
      <c r="J105">
        <f t="shared" si="10"/>
        <v>4.3975957015118132E-2</v>
      </c>
      <c r="K105">
        <f t="shared" si="11"/>
        <v>0.23687451665205025</v>
      </c>
      <c r="L105">
        <f t="shared" si="12"/>
        <v>16.299999999999997</v>
      </c>
    </row>
    <row r="106" spans="1:12">
      <c r="A106">
        <v>10.3</v>
      </c>
      <c r="B106">
        <f t="shared" si="8"/>
        <v>4.8814700392424061E-2</v>
      </c>
      <c r="C106">
        <f t="shared" si="9"/>
        <v>0.15182110843852842</v>
      </c>
      <c r="D106">
        <f t="shared" si="7"/>
        <v>16.450000000000003</v>
      </c>
      <c r="I106">
        <v>10.3</v>
      </c>
      <c r="J106">
        <f t="shared" si="10"/>
        <v>4.4679429086634498E-2</v>
      </c>
      <c r="K106">
        <f t="shared" si="11"/>
        <v>0.24426261751420814</v>
      </c>
      <c r="L106">
        <f t="shared" si="12"/>
        <v>16.450000000000003</v>
      </c>
    </row>
    <row r="107" spans="1:12">
      <c r="A107">
        <v>10.4</v>
      </c>
      <c r="B107">
        <f t="shared" si="8"/>
        <v>4.9765611900799381E-2</v>
      </c>
      <c r="C107">
        <f t="shared" si="9"/>
        <v>0.15675013100375468</v>
      </c>
      <c r="D107">
        <f t="shared" si="7"/>
        <v>16.600000000000001</v>
      </c>
      <c r="I107">
        <v>10.4</v>
      </c>
      <c r="J107">
        <f t="shared" si="10"/>
        <v>4.5371538178579182E-2</v>
      </c>
      <c r="K107">
        <f t="shared" si="11"/>
        <v>0.25176702840726722</v>
      </c>
      <c r="L107">
        <f t="shared" si="12"/>
        <v>16.600000000000001</v>
      </c>
    </row>
    <row r="108" spans="1:12">
      <c r="A108">
        <v>10.5</v>
      </c>
      <c r="B108">
        <f t="shared" si="8"/>
        <v>5.0715368955210144E-2</v>
      </c>
      <c r="C108">
        <f t="shared" si="9"/>
        <v>0.16177419234967022</v>
      </c>
      <c r="D108">
        <f t="shared" si="7"/>
        <v>16.75</v>
      </c>
      <c r="I108">
        <v>10.5</v>
      </c>
      <c r="J108">
        <f t="shared" si="10"/>
        <v>4.6051448495822274E-2</v>
      </c>
      <c r="K108">
        <f t="shared" si="11"/>
        <v>0.25938578586443034</v>
      </c>
      <c r="L108">
        <f t="shared" si="12"/>
        <v>16.75</v>
      </c>
    </row>
    <row r="109" spans="1:12">
      <c r="A109">
        <v>10.6</v>
      </c>
      <c r="B109">
        <f t="shared" si="8"/>
        <v>5.1663323584734758E-2</v>
      </c>
      <c r="C109">
        <f t="shared" si="9"/>
        <v>0.16689314472621822</v>
      </c>
      <c r="D109">
        <f t="shared" si="7"/>
        <v>16.899999999999999</v>
      </c>
      <c r="I109">
        <v>10.6</v>
      </c>
      <c r="J109">
        <f t="shared" si="10"/>
        <v>4.6718324031432466E-2</v>
      </c>
      <c r="K109">
        <f t="shared" si="11"/>
        <v>0.26711678708241604</v>
      </c>
      <c r="L109">
        <f t="shared" si="12"/>
        <v>16.899999999999999</v>
      </c>
    </row>
    <row r="110" spans="1:12">
      <c r="A110">
        <v>10.7</v>
      </c>
      <c r="B110">
        <f t="shared" si="8"/>
        <v>5.2608816796082439E-2</v>
      </c>
      <c r="C110">
        <f t="shared" si="9"/>
        <v>0.17210677503103244</v>
      </c>
      <c r="D110">
        <f t="shared" si="7"/>
        <v>17.049999999999997</v>
      </c>
      <c r="I110">
        <v>10.7</v>
      </c>
      <c r="J110">
        <f t="shared" si="10"/>
        <v>4.7371330001878764E-2</v>
      </c>
      <c r="K110">
        <f t="shared" si="11"/>
        <v>0.27495779000518766</v>
      </c>
      <c r="L110">
        <f t="shared" si="12"/>
        <v>17.049999999999997</v>
      </c>
    </row>
    <row r="111" spans="1:12">
      <c r="A111">
        <v>10.8</v>
      </c>
      <c r="B111">
        <f t="shared" si="8"/>
        <v>5.3551179080524439E-2</v>
      </c>
      <c r="C111">
        <f t="shared" si="9"/>
        <v>0.17741480373229554</v>
      </c>
      <c r="D111">
        <f t="shared" si="7"/>
        <v>17.200000000000003</v>
      </c>
      <c r="I111">
        <v>10.8</v>
      </c>
      <c r="J111">
        <f t="shared" si="10"/>
        <v>4.8009634322049244E-2</v>
      </c>
      <c r="K111">
        <f t="shared" si="11"/>
        <v>0.28290641365023705</v>
      </c>
      <c r="L111">
        <f t="shared" si="12"/>
        <v>17.200000000000003</v>
      </c>
    </row>
    <row r="112" spans="1:12">
      <c r="A112">
        <v>10.9</v>
      </c>
      <c r="B112">
        <f t="shared" si="8"/>
        <v>5.448973095106658E-2</v>
      </c>
      <c r="C112">
        <f t="shared" si="9"/>
        <v>0.18281688384380124</v>
      </c>
      <c r="D112">
        <f t="shared" si="7"/>
        <v>17.350000000000001</v>
      </c>
      <c r="I112">
        <v>10.9</v>
      </c>
      <c r="J112">
        <f t="shared" si="10"/>
        <v>4.8632409117470743E-2</v>
      </c>
      <c r="K112">
        <f t="shared" si="11"/>
        <v>0.29096013868384113</v>
      </c>
      <c r="L112">
        <f t="shared" si="12"/>
        <v>17.350000000000001</v>
      </c>
    </row>
    <row r="113" spans="1:12">
      <c r="A113">
        <v>11</v>
      </c>
      <c r="B113">
        <f t="shared" si="8"/>
        <v>5.5423783509888809E-2</v>
      </c>
      <c r="C113">
        <f t="shared" si="9"/>
        <v>0.18831259995524791</v>
      </c>
      <c r="D113">
        <f t="shared" si="7"/>
        <v>17.5</v>
      </c>
      <c r="I113">
        <v>11</v>
      </c>
      <c r="J113">
        <f t="shared" si="10"/>
        <v>4.9238832270891424E-2</v>
      </c>
      <c r="K113">
        <f t="shared" si="11"/>
        <v>0.29911630825126106</v>
      </c>
      <c r="L113">
        <f t="shared" si="12"/>
        <v>17.5</v>
      </c>
    </row>
    <row r="114" spans="1:12">
      <c r="A114">
        <v>11.1</v>
      </c>
      <c r="B114">
        <f t="shared" si="8"/>
        <v>5.6352639046006021E-2</v>
      </c>
      <c r="C114">
        <f t="shared" si="9"/>
        <v>0.19390146732078764</v>
      </c>
      <c r="D114">
        <f t="shared" si="7"/>
        <v>17.649999999999999</v>
      </c>
      <c r="I114">
        <v>11.1</v>
      </c>
      <c r="J114">
        <f t="shared" si="10"/>
        <v>4.9828089000160718E-2</v>
      </c>
      <c r="K114">
        <f t="shared" si="11"/>
        <v>0.30737212906735567</v>
      </c>
      <c r="L114">
        <f t="shared" si="12"/>
        <v>17.649999999999999</v>
      </c>
    </row>
    <row r="115" spans="1:12">
      <c r="A115">
        <v>11.2</v>
      </c>
      <c r="B115">
        <f t="shared" si="8"/>
        <v>5.7275591663038528E-2</v>
      </c>
      <c r="C115">
        <f t="shared" si="9"/>
        <v>0.19958293100884764</v>
      </c>
      <c r="D115">
        <f t="shared" si="7"/>
        <v>17.799999999999997</v>
      </c>
      <c r="I115">
        <v>11.2</v>
      </c>
      <c r="J115">
        <f t="shared" si="10"/>
        <v>5.039937346412101E-2</v>
      </c>
      <c r="K115">
        <f t="shared" si="11"/>
        <v>0.31572467277255867</v>
      </c>
      <c r="L115">
        <f t="shared" si="12"/>
        <v>17.799999999999997</v>
      </c>
    </row>
    <row r="116" spans="1:12">
      <c r="A116">
        <v>11.3</v>
      </c>
      <c r="B116">
        <f t="shared" si="8"/>
        <v>5.8191927936902733E-2</v>
      </c>
      <c r="C116">
        <f t="shared" si="9"/>
        <v>0.2053563651162274</v>
      </c>
      <c r="D116">
        <f t="shared" si="7"/>
        <v>17.950000000000003</v>
      </c>
      <c r="I116">
        <v>11.3</v>
      </c>
      <c r="J116">
        <f t="shared" si="10"/>
        <v>5.0951890393006856E-2</v>
      </c>
      <c r="K116">
        <f t="shared" si="11"/>
        <v>0.32417087755859475</v>
      </c>
      <c r="L116">
        <f t="shared" si="12"/>
        <v>17.950000000000003</v>
      </c>
    </row>
    <row r="117" spans="1:12">
      <c r="A117">
        <v>11.4</v>
      </c>
      <c r="B117">
        <f t="shared" si="8"/>
        <v>5.9100927603160013E-2</v>
      </c>
      <c r="C117">
        <f t="shared" si="9"/>
        <v>0.21122107204944926</v>
      </c>
      <c r="D117">
        <f t="shared" si="7"/>
        <v>18.100000000000001</v>
      </c>
      <c r="I117">
        <v>11.4</v>
      </c>
      <c r="J117">
        <f t="shared" si="10"/>
        <v>5.1484856739631012E-2</v>
      </c>
      <c r="K117">
        <f t="shared" si="11"/>
        <v>0.3327075500677148</v>
      </c>
      <c r="L117">
        <f t="shared" si="12"/>
        <v>18.100000000000001</v>
      </c>
    </row>
    <row r="118" spans="1:12">
      <c r="A118">
        <v>11.5</v>
      </c>
      <c r="B118">
        <f t="shared" si="8"/>
        <v>6.0001864273683758E-2</v>
      </c>
      <c r="C118">
        <f t="shared" si="9"/>
        <v>0.21717628187631441</v>
      </c>
      <c r="D118">
        <f t="shared" si="7"/>
        <v>18.25</v>
      </c>
      <c r="I118">
        <v>11.5</v>
      </c>
      <c r="J118">
        <f t="shared" si="10"/>
        <v>5.1997503347430807E-2</v>
      </c>
      <c r="K118">
        <f t="shared" si="11"/>
        <v>0.34133136756859173</v>
      </c>
      <c r="L118">
        <f t="shared" si="12"/>
        <v>18.25</v>
      </c>
    </row>
    <row r="119" spans="1:12">
      <c r="A119">
        <v>11.6</v>
      </c>
      <c r="B119">
        <f t="shared" si="8"/>
        <v>6.0894006182222286E-2</v>
      </c>
      <c r="C119">
        <f t="shared" si="9"/>
        <v>0.22322115175057258</v>
      </c>
      <c r="D119">
        <f t="shared" si="7"/>
        <v>18.399999999999999</v>
      </c>
      <c r="I119">
        <v>11.6</v>
      </c>
      <c r="J119">
        <f t="shared" si="10"/>
        <v>5.2489076631243609E-2</v>
      </c>
      <c r="K119">
        <f t="shared" si="11"/>
        <v>0.35003888041134029</v>
      </c>
      <c r="L119">
        <f t="shared" si="12"/>
        <v>18.399999999999999</v>
      </c>
    </row>
    <row r="120" spans="1:12">
      <c r="A120">
        <v>11.7</v>
      </c>
      <c r="B120">
        <f t="shared" si="8"/>
        <v>6.1776616958356241E-2</v>
      </c>
      <c r="C120">
        <f t="shared" si="9"/>
        <v>0.22935476541257377</v>
      </c>
      <c r="D120">
        <f t="shared" si="7"/>
        <v>18.549999999999997</v>
      </c>
      <c r="I120">
        <v>11.7</v>
      </c>
      <c r="J120">
        <f t="shared" si="10"/>
        <v>5.2958840266486805E-2</v>
      </c>
      <c r="K120">
        <f t="shared" si="11"/>
        <v>0.35882651476343064</v>
      </c>
      <c r="L120">
        <f t="shared" si="12"/>
        <v>18.549999999999997</v>
      </c>
    </row>
    <row r="121" spans="1:12">
      <c r="A121">
        <v>11.8</v>
      </c>
      <c r="B121">
        <f t="shared" si="8"/>
        <v>6.2648956429263172E-2</v>
      </c>
      <c r="C121">
        <f t="shared" si="9"/>
        <v>0.23557613276871039</v>
      </c>
      <c r="D121">
        <f t="shared" si="7"/>
        <v>18.700000000000003</v>
      </c>
      <c r="I121">
        <v>11.8</v>
      </c>
      <c r="J121">
        <f t="shared" si="10"/>
        <v>5.3406076882233942E-2</v>
      </c>
      <c r="K121">
        <f t="shared" si="11"/>
        <v>0.3676905756275185</v>
      </c>
      <c r="L121">
        <f t="shared" si="12"/>
        <v>18.700000000000003</v>
      </c>
    </row>
    <row r="122" spans="1:12">
      <c r="A122">
        <v>11.9</v>
      </c>
      <c r="B122">
        <f t="shared" si="8"/>
        <v>6.3510281448616479E-2</v>
      </c>
      <c r="C122">
        <f t="shared" si="9"/>
        <v>0.2418841895523984</v>
      </c>
      <c r="D122">
        <f t="shared" si="7"/>
        <v>18.850000000000001</v>
      </c>
      <c r="I122">
        <v>11.9</v>
      </c>
      <c r="J122">
        <f t="shared" si="10"/>
        <v>5.3830089753501564E-2</v>
      </c>
      <c r="K122">
        <f t="shared" si="11"/>
        <v>0.37662725014145637</v>
      </c>
      <c r="L122">
        <f t="shared" si="12"/>
        <v>18.850000000000001</v>
      </c>
    </row>
    <row r="123" spans="1:12">
      <c r="A123">
        <v>12</v>
      </c>
      <c r="B123">
        <f t="shared" si="8"/>
        <v>6.4359846751860267E-2</v>
      </c>
      <c r="C123">
        <f t="shared" si="9"/>
        <v>0.24827779706927483</v>
      </c>
      <c r="D123">
        <f t="shared" si="7"/>
        <v>19</v>
      </c>
      <c r="I123">
        <v>12</v>
      </c>
      <c r="J123">
        <f t="shared" si="10"/>
        <v>5.423020448790155E-2</v>
      </c>
      <c r="K123">
        <f t="shared" si="11"/>
        <v>0.38563261115995123</v>
      </c>
      <c r="L123">
        <f t="shared" si="12"/>
        <v>19</v>
      </c>
    </row>
    <row r="124" spans="1:12">
      <c r="A124">
        <v>12.1</v>
      </c>
      <c r="B124">
        <f t="shared" si="8"/>
        <v>6.5196905837011182E-2</v>
      </c>
      <c r="C124">
        <f t="shared" si="9"/>
        <v>0.25475574202920603</v>
      </c>
      <c r="D124">
        <f t="shared" si="7"/>
        <v>19.149999999999999</v>
      </c>
      <c r="I124">
        <v>12.1</v>
      </c>
      <c r="J124">
        <f t="shared" si="10"/>
        <v>5.4605770701660963E-2</v>
      </c>
      <c r="K124">
        <f t="shared" si="11"/>
        <v>0.394702621116515</v>
      </c>
      <c r="L124">
        <f t="shared" si="12"/>
        <v>19.149999999999999</v>
      </c>
    </row>
    <row r="125" spans="1:12">
      <c r="A125">
        <v>12.2</v>
      </c>
      <c r="B125">
        <f t="shared" si="8"/>
        <v>6.6020711870050972E-2</v>
      </c>
      <c r="C125">
        <f t="shared" si="9"/>
        <v>0.26131673646761311</v>
      </c>
      <c r="D125">
        <f t="shared" si="7"/>
        <v>19.299999999999997</v>
      </c>
      <c r="I125">
        <v>12.2</v>
      </c>
      <c r="J125">
        <f t="shared" si="10"/>
        <v>5.4956163679878232E-2</v>
      </c>
      <c r="K125">
        <f t="shared" si="11"/>
        <v>0.40383313616350958</v>
      </c>
      <c r="L125">
        <f t="shared" si="12"/>
        <v>19.299999999999997</v>
      </c>
    </row>
    <row r="126" spans="1:12">
      <c r="A126">
        <v>12.3</v>
      </c>
      <c r="B126">
        <f t="shared" si="8"/>
        <v>6.6830518613881118E-2</v>
      </c>
      <c r="C126">
        <f t="shared" si="9"/>
        <v>0.26795941775852511</v>
      </c>
      <c r="D126">
        <f t="shared" si="7"/>
        <v>19.450000000000003</v>
      </c>
      <c r="I126">
        <v>12.3</v>
      </c>
      <c r="J126">
        <f t="shared" si="10"/>
        <v>5.5280786015762931E-2</v>
      </c>
      <c r="K126">
        <f t="shared" si="11"/>
        <v>0.41301991058722487</v>
      </c>
      <c r="L126">
        <f t="shared" si="12"/>
        <v>19.450000000000003</v>
      </c>
    </row>
    <row r="127" spans="1:12">
      <c r="A127">
        <v>12.4</v>
      </c>
      <c r="B127">
        <f t="shared" si="8"/>
        <v>6.7625581379722147E-2</v>
      </c>
      <c r="C127">
        <f t="shared" si="9"/>
        <v>0.27468234872165803</v>
      </c>
      <c r="D127">
        <f t="shared" si="7"/>
        <v>19.600000000000001</v>
      </c>
      <c r="I127">
        <v>12.4</v>
      </c>
      <c r="J127">
        <f t="shared" si="10"/>
        <v>5.5579069223502947E-2</v>
      </c>
      <c r="K127">
        <f t="shared" si="11"/>
        <v>0.42225860149404015</v>
      </c>
      <c r="L127">
        <f t="shared" si="12"/>
        <v>19.600000000000001</v>
      </c>
    </row>
    <row r="128" spans="1:12">
      <c r="A128">
        <v>12.5</v>
      </c>
      <c r="B128">
        <f t="shared" si="8"/>
        <v>6.8405157999747501E-2</v>
      </c>
      <c r="C128">
        <f t="shared" si="9"/>
        <v>0.28148401782570753</v>
      </c>
      <c r="D128">
        <f t="shared" si="7"/>
        <v>19.75</v>
      </c>
      <c r="I128">
        <v>12.5</v>
      </c>
      <c r="J128">
        <f t="shared" si="10"/>
        <v>5.5850475319319123E-2</v>
      </c>
      <c r="K128">
        <f t="shared" si="11"/>
        <v>0.43154477376282119</v>
      </c>
      <c r="L128">
        <f t="shared" si="12"/>
        <v>19.75</v>
      </c>
    </row>
    <row r="129" spans="1:12">
      <c r="A129">
        <v>12.6</v>
      </c>
      <c r="B129">
        <f t="shared" si="8"/>
        <v>6.9168509819650989E-2</v>
      </c>
      <c r="C129">
        <f t="shared" si="9"/>
        <v>0.28836283948991165</v>
      </c>
      <c r="D129">
        <f t="shared" si="7"/>
        <v>19.899999999999999</v>
      </c>
      <c r="I129">
        <v>12.6</v>
      </c>
      <c r="J129">
        <f t="shared" si="10"/>
        <v>5.6094498365198253E-2</v>
      </c>
      <c r="K129">
        <f t="shared" si="11"/>
        <v>0.4408739052577938</v>
      </c>
      <c r="L129">
        <f t="shared" si="12"/>
        <v>19.899999999999999</v>
      </c>
    </row>
    <row r="130" spans="1:12">
      <c r="A130">
        <v>12.7</v>
      </c>
      <c r="B130">
        <f t="shared" si="8"/>
        <v>6.9914902709757074E-2</v>
      </c>
      <c r="C130">
        <f t="shared" si="9"/>
        <v>0.29531715448581008</v>
      </c>
      <c r="D130">
        <f t="shared" si="7"/>
        <v>20.049999999999997</v>
      </c>
      <c r="I130">
        <v>12.7</v>
      </c>
      <c r="J130">
        <f t="shared" si="10"/>
        <v>5.6310665969751726E-2</v>
      </c>
      <c r="K130">
        <f t="shared" si="11"/>
        <v>0.45024139229521071</v>
      </c>
      <c r="L130">
        <f t="shared" si="12"/>
        <v>20.049999999999997</v>
      </c>
    </row>
    <row r="131" spans="1:12">
      <c r="A131">
        <v>12.8</v>
      </c>
      <c r="B131">
        <f t="shared" si="8"/>
        <v>7.0643608093190313E-2</v>
      </c>
      <c r="C131">
        <f t="shared" si="9"/>
        <v>0.30234523044097972</v>
      </c>
      <c r="D131">
        <f t="shared" ref="D131:D194" si="14">$G$7*A131+$G$8</f>
        <v>20.200000000000003</v>
      </c>
      <c r="I131">
        <v>12.8</v>
      </c>
      <c r="J131">
        <f t="shared" si="10"/>
        <v>5.6498540740618886E-2</v>
      </c>
      <c r="K131">
        <f t="shared" si="11"/>
        <v>0.45964255535620152</v>
      </c>
      <c r="L131">
        <f t="shared" si="12"/>
        <v>20.200000000000003</v>
      </c>
    </row>
    <row r="132" spans="1:12">
      <c r="A132">
        <v>12.9</v>
      </c>
      <c r="B132">
        <f t="shared" ref="B132:B195" si="15">WEIBULL(A132,$G$3,$G$4,FALSE)*$G$5</f>
        <v>7.13539039895347E-2</v>
      </c>
      <c r="C132">
        <f t="shared" ref="C132:C195" si="16">WEIBULL(A132,$G$3,$G$4,TRUE)</f>
        <v>0.30944526244637566</v>
      </c>
      <c r="D132">
        <f t="shared" si="14"/>
        <v>20.350000000000001</v>
      </c>
      <c r="I132">
        <v>12.9</v>
      </c>
      <c r="J132">
        <f t="shared" ref="J132:J195" si="17">WEIBULL(I132,$O$3,$O$4,FALSE)*$O$5</f>
        <v>5.6657721682836185E-2</v>
      </c>
      <c r="K132">
        <f t="shared" ref="K132:K195" si="18">WEIBULL(I132,$O$3,$O$4,TRUE)</f>
        <v>0.46907264503726281</v>
      </c>
      <c r="L132">
        <f t="shared" ref="L132:L195" si="19">$O$7*I132+$O$8</f>
        <v>20.350000000000001</v>
      </c>
    </row>
    <row r="133" spans="1:12">
      <c r="A133">
        <v>13</v>
      </c>
      <c r="B133">
        <f t="shared" si="15"/>
        <v>7.2045076072320191E-2</v>
      </c>
      <c r="C133">
        <f t="shared" si="16"/>
        <v>0.31661537376874321</v>
      </c>
      <c r="D133">
        <f t="shared" si="14"/>
        <v>20.5</v>
      </c>
      <c r="I133">
        <v>13</v>
      </c>
      <c r="J133">
        <f t="shared" si="17"/>
        <v>5.6787845537606477E-2</v>
      </c>
      <c r="K133">
        <f t="shared" si="18"/>
        <v>0.47852684822892172</v>
      </c>
      <c r="L133">
        <f t="shared" si="19"/>
        <v>20.5</v>
      </c>
    </row>
    <row r="134" spans="1:12">
      <c r="A134">
        <v>13.1</v>
      </c>
      <c r="B134">
        <f t="shared" si="15"/>
        <v>7.2716418738592317E-2</v>
      </c>
      <c r="C134">
        <f t="shared" si="16"/>
        <v>0.32385361666939766</v>
      </c>
      <c r="D134">
        <f t="shared" si="14"/>
        <v>20.65</v>
      </c>
      <c r="I134">
        <v>13.1</v>
      </c>
      <c r="J134">
        <f t="shared" si="17"/>
        <v>5.6888588055953745E-2</v>
      </c>
      <c r="K134">
        <f t="shared" si="18"/>
        <v>0.48800029451217841</v>
      </c>
      <c r="L134">
        <f t="shared" si="19"/>
        <v>20.65</v>
      </c>
    </row>
    <row r="135" spans="1:12">
      <c r="A135">
        <v>13.2</v>
      </c>
      <c r="B135">
        <f t="shared" si="15"/>
        <v>7.3367236188731685E-2</v>
      </c>
      <c r="C135">
        <f t="shared" si="16"/>
        <v>0.33115797333048974</v>
      </c>
      <c r="D135">
        <f t="shared" si="14"/>
        <v>20.799999999999997</v>
      </c>
      <c r="I135">
        <v>13.2</v>
      </c>
      <c r="J135">
        <f t="shared" si="17"/>
        <v>5.6959665201812622E-2</v>
      </c>
      <c r="K135">
        <f t="shared" si="18"/>
        <v>0.49748806276141655</v>
      </c>
      <c r="L135">
        <f t="shared" si="19"/>
        <v>20.799999999999997</v>
      </c>
    </row>
    <row r="136" spans="1:12">
      <c r="A136">
        <v>13.3</v>
      </c>
      <c r="B136">
        <f t="shared" si="15"/>
        <v>7.3996843514609528E-2</v>
      </c>
      <c r="C136">
        <f t="shared" si="16"/>
        <v>0.33852635688968491</v>
      </c>
      <c r="D136">
        <f t="shared" si="14"/>
        <v>20.950000000000003</v>
      </c>
      <c r="I136">
        <v>13.3</v>
      </c>
      <c r="J136">
        <f t="shared" si="17"/>
        <v>5.7000834279197055E-2</v>
      </c>
      <c r="K136">
        <f t="shared" si="18"/>
        <v>0.50698518794157788</v>
      </c>
      <c r="L136">
        <f t="shared" si="19"/>
        <v>20.950000000000003</v>
      </c>
    </row>
    <row r="137" spans="1:12">
      <c r="A137">
        <v>13.4</v>
      </c>
      <c r="B137">
        <f t="shared" si="15"/>
        <v>7.4604567794084795E-2</v>
      </c>
      <c r="C137">
        <f t="shared" si="16"/>
        <v>0.34595661258399329</v>
      </c>
      <c r="D137">
        <f t="shared" si="14"/>
        <v>21.1</v>
      </c>
      <c r="I137">
        <v>13.4</v>
      </c>
      <c r="J137">
        <f t="shared" si="17"/>
        <v>5.7011894978214302E-2</v>
      </c>
      <c r="K137">
        <f t="shared" si="18"/>
        <v>0.51648666808650512</v>
      </c>
      <c r="L137">
        <f t="shared" si="19"/>
        <v>21.1</v>
      </c>
    </row>
    <row r="138" spans="1:12">
      <c r="A138">
        <v>13.5</v>
      </c>
      <c r="B138">
        <f t="shared" si="15"/>
        <v>7.5189749189771768E-2</v>
      </c>
      <c r="C138">
        <f t="shared" si="16"/>
        <v>0.35344651900328039</v>
      </c>
      <c r="D138">
        <f t="shared" si="14"/>
        <v>21.25</v>
      </c>
      <c r="I138">
        <v>13.5</v>
      </c>
      <c r="J138">
        <f t="shared" si="17"/>
        <v>5.6992690334832674E-2</v>
      </c>
      <c r="K138">
        <f t="shared" si="18"/>
        <v>0.52598747144450508</v>
      </c>
      <c r="L138">
        <f t="shared" si="19"/>
        <v>21.25</v>
      </c>
    </row>
    <row r="139" spans="1:12">
      <c r="A139">
        <v>13.6</v>
      </c>
      <c r="B139">
        <f t="shared" si="15"/>
        <v>7.5751742049931292E-2</v>
      </c>
      <c r="C139">
        <f t="shared" si="16"/>
        <v>0.36099378945377814</v>
      </c>
      <c r="D139">
        <f t="shared" si="14"/>
        <v>21.4</v>
      </c>
      <c r="I139">
        <v>13.6</v>
      </c>
      <c r="J139">
        <f t="shared" si="17"/>
        <v>5.6943107599486023E-2</v>
      </c>
      <c r="K139">
        <f t="shared" si="18"/>
        <v>0.53548254377634164</v>
      </c>
      <c r="L139">
        <f t="shared" si="19"/>
        <v>21.4</v>
      </c>
    </row>
    <row r="140" spans="1:12">
      <c r="A140">
        <v>13.7</v>
      </c>
      <c r="B140">
        <f t="shared" si="15"/>
        <v>7.6289916009271361E-2</v>
      </c>
      <c r="C140">
        <f t="shared" si="16"/>
        <v>0.36859607343169992</v>
      </c>
      <c r="D140">
        <f t="shared" si="14"/>
        <v>21.549999999999997</v>
      </c>
      <c r="I140">
        <v>13.7</v>
      </c>
      <c r="J140">
        <f t="shared" si="17"/>
        <v>5.6863079009796577E-2</v>
      </c>
      <c r="K140">
        <f t="shared" si="18"/>
        <v>0.54496681579007022</v>
      </c>
      <c r="L140">
        <f t="shared" si="19"/>
        <v>21.549999999999997</v>
      </c>
    </row>
    <row r="141" spans="1:12">
      <c r="A141">
        <v>13.8</v>
      </c>
      <c r="B141">
        <f t="shared" si="15"/>
        <v>7.6803657087374771E-2</v>
      </c>
      <c r="C141">
        <f t="shared" si="16"/>
        <v>0.37625095820683629</v>
      </c>
      <c r="D141">
        <f t="shared" si="14"/>
        <v>21.700000000000003</v>
      </c>
      <c r="I141">
        <v>13.8</v>
      </c>
      <c r="J141">
        <f t="shared" si="17"/>
        <v>5.6752582462922301E-2</v>
      </c>
      <c r="K141">
        <f t="shared" si="18"/>
        <v>0.55443521069635582</v>
      </c>
      <c r="L141">
        <f t="shared" si="19"/>
        <v>21.700000000000003</v>
      </c>
    </row>
    <row r="142" spans="1:12">
      <c r="A142">
        <v>13.9</v>
      </c>
      <c r="B142">
        <f t="shared" si="15"/>
        <v>7.7292368782409249E-2</v>
      </c>
      <c r="C142">
        <f t="shared" si="16"/>
        <v>0.38395597051577679</v>
      </c>
      <c r="D142">
        <f t="shared" si="14"/>
        <v>21.85</v>
      </c>
      <c r="I142">
        <v>13.9</v>
      </c>
      <c r="J142">
        <f t="shared" si="17"/>
        <v>5.6611642083285771E-2</v>
      </c>
      <c r="K142">
        <f t="shared" si="18"/>
        <v>0.56388265186718756</v>
      </c>
      <c r="L142">
        <f t="shared" si="19"/>
        <v>21.85</v>
      </c>
    </row>
    <row r="143" spans="1:12">
      <c r="A143">
        <v>14</v>
      </c>
      <c r="B143">
        <f t="shared" si="15"/>
        <v>7.7755473157721203E-2</v>
      </c>
      <c r="C143">
        <f t="shared" si="16"/>
        <v>0.39170857836416784</v>
      </c>
      <c r="D143">
        <f t="shared" si="14"/>
        <v>22</v>
      </c>
      <c r="I143">
        <v>14</v>
      </c>
      <c r="J143">
        <f t="shared" si="17"/>
        <v>5.6440328681721622E-2</v>
      </c>
      <c r="K143">
        <f t="shared" si="18"/>
        <v>0.57330407058021993</v>
      </c>
      <c r="L143">
        <f t="shared" si="19"/>
        <v>22</v>
      </c>
    </row>
    <row r="144" spans="1:12">
      <c r="A144">
        <v>14.1</v>
      </c>
      <c r="B144">
        <f t="shared" si="15"/>
        <v>7.819241191885945E-2</v>
      </c>
      <c r="C144">
        <f t="shared" si="16"/>
        <v>0.39950619293717204</v>
      </c>
      <c r="D144">
        <f t="shared" si="14"/>
        <v>22.15</v>
      </c>
      <c r="I144">
        <v>14.1</v>
      </c>
      <c r="J144">
        <f t="shared" si="17"/>
        <v>5.6238760102380145E-2</v>
      </c>
      <c r="K144">
        <f t="shared" si="18"/>
        <v>0.58269441383033183</v>
      </c>
      <c r="L144">
        <f t="shared" si="19"/>
        <v>22.15</v>
      </c>
    </row>
    <row r="145" spans="1:12">
      <c r="A145">
        <v>14.2</v>
      </c>
      <c r="B145">
        <f t="shared" si="15"/>
        <v>7.8602647478530269E-2</v>
      </c>
      <c r="C145">
        <f t="shared" si="16"/>
        <v>0.40734617061704681</v>
      </c>
      <c r="D145">
        <f t="shared" si="14"/>
        <v>22.299999999999997</v>
      </c>
      <c r="I145">
        <v>14.2</v>
      </c>
      <c r="J145">
        <f t="shared" si="17"/>
        <v>5.6007101454053382E-2</v>
      </c>
      <c r="K145">
        <f t="shared" si="18"/>
        <v>0.59204865218941793</v>
      </c>
      <c r="L145">
        <f t="shared" si="19"/>
        <v>22.299999999999997</v>
      </c>
    </row>
    <row r="146" spans="1:12">
      <c r="A146">
        <v>14.3</v>
      </c>
      <c r="B146">
        <f t="shared" si="15"/>
        <v>7.8985664006945996E-2</v>
      </c>
      <c r="C146">
        <f t="shared" si="16"/>
        <v>0.4152258151065108</v>
      </c>
      <c r="D146">
        <f t="shared" si="14"/>
        <v>22.450000000000003</v>
      </c>
      <c r="I146">
        <v>14.3</v>
      </c>
      <c r="J146">
        <f t="shared" si="17"/>
        <v>5.5745565222944035E-2</v>
      </c>
      <c r="K146">
        <f t="shared" si="18"/>
        <v>0.60136178769489179</v>
      </c>
      <c r="L146">
        <f t="shared" si="19"/>
        <v>22.450000000000003</v>
      </c>
    </row>
    <row r="147" spans="1:12">
      <c r="A147">
        <v>14.4</v>
      </c>
      <c r="B147">
        <f t="shared" si="15"/>
        <v>7.9340968464992501E-2</v>
      </c>
      <c r="C147">
        <f t="shared" si="16"/>
        <v>0.42314237965630519</v>
      </c>
      <c r="D147">
        <f t="shared" si="14"/>
        <v>22.6</v>
      </c>
      <c r="I147">
        <v>14.4</v>
      </c>
      <c r="J147">
        <f t="shared" si="17"/>
        <v>5.5454411264269164E-2</v>
      </c>
      <c r="K147">
        <f t="shared" si="18"/>
        <v>0.61062886174691955</v>
      </c>
      <c r="L147">
        <f t="shared" si="19"/>
        <v>22.6</v>
      </c>
    </row>
    <row r="148" spans="1:12">
      <c r="A148">
        <v>14.5</v>
      </c>
      <c r="B148">
        <f t="shared" si="15"/>
        <v>7.9668091617615816E-2</v>
      </c>
      <c r="C148">
        <f t="shared" si="16"/>
        <v>0.43109306939510839</v>
      </c>
      <c r="D148">
        <f t="shared" si="14"/>
        <v>22.75</v>
      </c>
      <c r="I148">
        <v>14.5</v>
      </c>
      <c r="J148">
        <f t="shared" si="17"/>
        <v>5.5133946670490978E-2</v>
      </c>
      <c r="K148">
        <f t="shared" si="18"/>
        <v>0.61984496299400282</v>
      </c>
      <c r="L148">
        <f t="shared" si="19"/>
        <v>22.75</v>
      </c>
    </row>
    <row r="149" spans="1:12">
      <c r="A149">
        <v>14.6</v>
      </c>
      <c r="B149">
        <f t="shared" si="15"/>
        <v>7.9966589024804968E-2</v>
      </c>
      <c r="C149">
        <f t="shared" si="16"/>
        <v>0.43907504375968687</v>
      </c>
      <c r="D149">
        <f t="shared" si="14"/>
        <v>22.9</v>
      </c>
      <c r="I149">
        <v>14.6</v>
      </c>
      <c r="J149">
        <f t="shared" si="17"/>
        <v>5.4784525514383141E-2</v>
      </c>
      <c r="K149">
        <f t="shared" si="18"/>
        <v>0.62900523518619067</v>
      </c>
      <c r="L149">
        <f t="shared" si="19"/>
        <v>22.9</v>
      </c>
    </row>
    <row r="150" spans="1:12">
      <c r="A150">
        <v>14.7</v>
      </c>
      <c r="B150">
        <f t="shared" si="15"/>
        <v>8.0236042007537936E-2</v>
      </c>
      <c r="C150">
        <f t="shared" si="16"/>
        <v>0.44708541902291765</v>
      </c>
      <c r="D150">
        <f t="shared" si="14"/>
        <v>23.049999999999997</v>
      </c>
      <c r="I150">
        <v>14.7</v>
      </c>
      <c r="J150">
        <f t="shared" si="17"/>
        <v>5.4406548465578734E-2</v>
      </c>
      <c r="K150">
        <f t="shared" si="18"/>
        <v>0.63810488497494156</v>
      </c>
      <c r="L150">
        <f t="shared" si="19"/>
        <v>23.049999999999997</v>
      </c>
    </row>
    <row r="151" spans="1:12">
      <c r="A151">
        <v>14.8</v>
      </c>
      <c r="B151">
        <f t="shared" si="15"/>
        <v>8.0476058586048116E-2</v>
      </c>
      <c r="C151">
        <f t="shared" si="16"/>
        <v>0.45512127091704152</v>
      </c>
      <c r="D151">
        <f t="shared" si="14"/>
        <v>23.200000000000003</v>
      </c>
      <c r="I151">
        <v>14.8</v>
      </c>
      <c r="J151">
        <f t="shared" si="17"/>
        <v>5.400046227970004E-2</v>
      </c>
      <c r="K151">
        <f t="shared" si="18"/>
        <v>0.6471391896384675</v>
      </c>
      <c r="L151">
        <f t="shared" si="19"/>
        <v>23.200000000000003</v>
      </c>
    </row>
    <row r="152" spans="1:12">
      <c r="A152">
        <v>14.9</v>
      </c>
      <c r="B152">
        <f t="shared" si="15"/>
        <v>8.0686274387771734E-2</v>
      </c>
      <c r="C152">
        <f t="shared" si="16"/>
        <v>0.46317963734924955</v>
      </c>
      <c r="D152">
        <f t="shared" si="14"/>
        <v>23.35</v>
      </c>
      <c r="I152">
        <v>14.9</v>
      </c>
      <c r="J152">
        <f t="shared" si="17"/>
        <v>5.3566759159640466E-2</v>
      </c>
      <c r="K152">
        <f t="shared" si="18"/>
        <v>0.65610350471128331</v>
      </c>
      <c r="L152">
        <f t="shared" si="19"/>
        <v>23.35</v>
      </c>
    </row>
    <row r="153" spans="1:12">
      <c r="A153">
        <v>15</v>
      </c>
      <c r="B153">
        <f t="shared" si="15"/>
        <v>8.0866353522347237E-2</v>
      </c>
      <c r="C153">
        <f t="shared" si="16"/>
        <v>0.47125752120643954</v>
      </c>
      <c r="D153">
        <f t="shared" si="14"/>
        <v>23.5</v>
      </c>
      <c r="I153">
        <v>15</v>
      </c>
      <c r="J153">
        <f t="shared" si="17"/>
        <v>5.3105975989053346E-2</v>
      </c>
      <c r="K153">
        <f t="shared" si="18"/>
        <v>0.664993271496648</v>
      </c>
      <c r="L153">
        <f t="shared" si="19"/>
        <v>23.5</v>
      </c>
    </row>
    <row r="154" spans="1:12">
      <c r="A154">
        <v>15.1</v>
      </c>
      <c r="B154">
        <f t="shared" si="15"/>
        <v>8.1015989421055021E-2</v>
      </c>
      <c r="C154">
        <f t="shared" si="16"/>
        <v>0.4793518932457147</v>
      </c>
      <c r="D154">
        <f t="shared" si="14"/>
        <v>23.65</v>
      </c>
      <c r="I154">
        <v>15.1</v>
      </c>
      <c r="J154">
        <f t="shared" si="17"/>
        <v>5.2618693438598575E-2</v>
      </c>
      <c r="K154">
        <f t="shared" si="18"/>
        <v>0.67380402444063847</v>
      </c>
      <c r="L154">
        <f t="shared" si="19"/>
        <v>23.65</v>
      </c>
    </row>
    <row r="155" spans="1:12">
      <c r="A155">
        <v>15.2</v>
      </c>
      <c r="B155">
        <f t="shared" si="15"/>
        <v>8.1134905638111585E-2</v>
      </c>
      <c r="C155">
        <f t="shared" si="16"/>
        <v>0.48745969506694137</v>
      </c>
      <c r="D155">
        <f t="shared" si="14"/>
        <v>23.799999999999997</v>
      </c>
      <c r="I155">
        <v>15.2</v>
      </c>
      <c r="J155">
        <f t="shared" si="17"/>
        <v>5.210553494600053E-2</v>
      </c>
      <c r="K155">
        <f t="shared" si="18"/>
        <v>0.68253139834673371</v>
      </c>
      <c r="L155">
        <f t="shared" si="19"/>
        <v>23.799999999999997</v>
      </c>
    </row>
    <row r="156" spans="1:12">
      <c r="A156">
        <v>15.3</v>
      </c>
      <c r="B156">
        <f t="shared" si="15"/>
        <v>8.122285661126849E-2</v>
      </c>
      <c r="C156">
        <f t="shared" si="16"/>
        <v>0.49557784216342238</v>
      </c>
      <c r="D156">
        <f t="shared" si="14"/>
        <v>23.950000000000003</v>
      </c>
      <c r="I156">
        <v>15.3</v>
      </c>
      <c r="J156">
        <f t="shared" si="17"/>
        <v>5.1567165571487279E-2</v>
      </c>
      <c r="K156">
        <f t="shared" si="18"/>
        <v>0.69117113540999564</v>
      </c>
      <c r="L156">
        <f t="shared" si="19"/>
        <v>23.950000000000003</v>
      </c>
    </row>
    <row r="157" spans="1:12">
      <c r="A157">
        <v>15.4</v>
      </c>
      <c r="B157">
        <f t="shared" si="15"/>
        <v>8.1279628379208865E-2</v>
      </c>
      <c r="C157">
        <f t="shared" si="16"/>
        <v>0.50370322704648973</v>
      </c>
      <c r="D157">
        <f t="shared" si="14"/>
        <v>24.1</v>
      </c>
      <c r="I157">
        <v>15.4</v>
      </c>
      <c r="J157">
        <f t="shared" si="17"/>
        <v>5.1004290730692264E-2</v>
      </c>
      <c r="K157">
        <f t="shared" si="18"/>
        <v>0.69971909205024674</v>
      </c>
      <c r="L157">
        <f t="shared" si="19"/>
        <v>24.1</v>
      </c>
    </row>
    <row r="158" spans="1:12">
      <c r="A158">
        <v>15.5</v>
      </c>
      <c r="B158">
        <f t="shared" si="15"/>
        <v>8.1305039253290523E-2</v>
      </c>
      <c r="C158">
        <f t="shared" si="16"/>
        <v>0.51183272243957711</v>
      </c>
      <c r="D158">
        <f t="shared" si="14"/>
        <v>24.25</v>
      </c>
      <c r="I158">
        <v>15.5</v>
      </c>
      <c r="J158">
        <f t="shared" si="17"/>
        <v>5.0417654807624217E-2</v>
      </c>
      <c r="K158">
        <f t="shared" si="18"/>
        <v>0.70817124552402988</v>
      </c>
      <c r="L158">
        <f t="shared" si="19"/>
        <v>24.25</v>
      </c>
    </row>
    <row r="159" spans="1:12">
      <c r="A159">
        <v>15.6</v>
      </c>
      <c r="B159">
        <f t="shared" si="15"/>
        <v>8.1298940441240614E-2</v>
      </c>
      <c r="C159">
        <f t="shared" si="16"/>
        <v>0.51996318453708112</v>
      </c>
      <c r="D159">
        <f t="shared" si="14"/>
        <v>24.4</v>
      </c>
      <c r="I159">
        <v>15.6</v>
      </c>
      <c r="J159">
        <f t="shared" si="17"/>
        <v>4.9808039650824268E-2</v>
      </c>
      <c r="K159">
        <f t="shared" si="18"/>
        <v>0.71652370029561685</v>
      </c>
      <c r="L159">
        <f t="shared" si="19"/>
        <v>24.4</v>
      </c>
    </row>
    <row r="160" spans="1:12">
      <c r="A160">
        <v>15.7</v>
      </c>
      <c r="B160">
        <f t="shared" si="15"/>
        <v>8.1261216620484952E-2</v>
      </c>
      <c r="C160">
        <f t="shared" si="16"/>
        <v>0.52809145632309396</v>
      </c>
      <c r="D160">
        <f t="shared" si="14"/>
        <v>24.549999999999997</v>
      </c>
      <c r="I160">
        <v>15.7</v>
      </c>
      <c r="J160">
        <f t="shared" si="17"/>
        <v>4.9176262956346167E-2</v>
      </c>
      <c r="K160">
        <f t="shared" si="18"/>
        <v>0.72477269414788914</v>
      </c>
      <c r="L160">
        <f t="shared" si="19"/>
        <v>24.549999999999997</v>
      </c>
    </row>
    <row r="161" spans="1:12">
      <c r="A161">
        <v>15.8</v>
      </c>
      <c r="B161">
        <f t="shared" si="15"/>
        <v>8.1191786458868265E-2</v>
      </c>
      <c r="C161">
        <f t="shared" si="16"/>
        <v>0.53621437094485724</v>
      </c>
      <c r="D161">
        <f t="shared" si="14"/>
        <v>24.700000000000003</v>
      </c>
      <c r="I161">
        <v>15.8</v>
      </c>
      <c r="J161">
        <f t="shared" si="17"/>
        <v>4.8523176541703704E-2</v>
      </c>
      <c r="K161">
        <f t="shared" si="18"/>
        <v>0.73291460401456976</v>
      </c>
      <c r="L161">
        <f t="shared" si="19"/>
        <v>24.700000000000003</v>
      </c>
    </row>
    <row r="162" spans="1:12">
      <c r="A162">
        <v>15.9</v>
      </c>
      <c r="B162">
        <f t="shared" si="15"/>
        <v>8.1090603080617399E-2</v>
      </c>
      <c r="C162">
        <f t="shared" si="16"/>
        <v>0.544328755135566</v>
      </c>
      <c r="D162">
        <f t="shared" si="14"/>
        <v>24.85</v>
      </c>
      <c r="I162">
        <v>15.9</v>
      </c>
      <c r="J162">
        <f t="shared" si="17"/>
        <v>4.7849664515428762E-2</v>
      </c>
      <c r="K162">
        <f t="shared" si="18"/>
        <v>0.74094595151601017</v>
      </c>
      <c r="L162">
        <f t="shared" si="19"/>
        <v>24.85</v>
      </c>
    </row>
    <row r="163" spans="1:12">
      <c r="A163">
        <v>16</v>
      </c>
      <c r="B163">
        <f t="shared" si="15"/>
        <v>8.0957654475490817E-2</v>
      </c>
      <c r="C163">
        <f t="shared" si="16"/>
        <v>0.55243143268094808</v>
      </c>
      <c r="D163">
        <f t="shared" si="14"/>
        <v>25</v>
      </c>
      <c r="I163">
        <v>16</v>
      </c>
      <c r="J163">
        <f t="shared" si="17"/>
        <v>4.7156641347367752E-2</v>
      </c>
      <c r="K163">
        <f t="shared" si="18"/>
        <v>0.74886340818156083</v>
      </c>
      <c r="L163">
        <f t="shared" si="19"/>
        <v>25</v>
      </c>
    </row>
    <row r="164" spans="1:12">
      <c r="A164">
        <v>16.100000000000001</v>
      </c>
      <c r="B164">
        <f t="shared" si="15"/>
        <v>8.0792963849173116E-2</v>
      </c>
      <c r="C164">
        <f t="shared" si="16"/>
        <v>0.56051922792383224</v>
      </c>
      <c r="D164">
        <f t="shared" si="14"/>
        <v>25.150000000000002</v>
      </c>
      <c r="I164">
        <v>16.100000000000001</v>
      </c>
      <c r="J164">
        <f t="shared" si="17"/>
        <v>4.6445049845322391E-2</v>
      </c>
      <c r="K164">
        <f t="shared" si="18"/>
        <v>0.7566638003424363</v>
      </c>
      <c r="L164">
        <f t="shared" si="19"/>
        <v>25.150000000000002</v>
      </c>
    </row>
    <row r="165" spans="1:12">
      <c r="A165">
        <v>16.2</v>
      </c>
      <c r="B165">
        <f t="shared" si="15"/>
        <v>8.059658991308058E-2</v>
      </c>
      <c r="C165">
        <f t="shared" si="16"/>
        <v>0.56858896930074465</v>
      </c>
      <c r="D165">
        <f t="shared" si="14"/>
        <v>25.299999999999997</v>
      </c>
      <c r="I165">
        <v>16.2</v>
      </c>
      <c r="J165">
        <f t="shared" si="17"/>
        <v>4.5715859044088265E-2</v>
      </c>
      <c r="K165">
        <f t="shared" si="18"/>
        <v>0.76434411367996558</v>
      </c>
      <c r="L165">
        <f t="shared" si="19"/>
        <v>25.299999999999997</v>
      </c>
    </row>
    <row r="166" spans="1:12">
      <c r="A166">
        <v>16.3</v>
      </c>
      <c r="B166">
        <f t="shared" si="15"/>
        <v>8.0368627111876617E-2</v>
      </c>
      <c r="C166">
        <f t="shared" si="16"/>
        <v>0.57663749290438382</v>
      </c>
      <c r="D166">
        <f t="shared" si="14"/>
        <v>25.450000000000003</v>
      </c>
      <c r="I166">
        <v>16.3</v>
      </c>
      <c r="J166">
        <f t="shared" si="17"/>
        <v>4.4970062013383535E-2</v>
      </c>
      <c r="K166">
        <f t="shared" si="18"/>
        <v>0.77190149741516789</v>
      </c>
      <c r="L166">
        <f t="shared" si="19"/>
        <v>25.450000000000003</v>
      </c>
    </row>
    <row r="167" spans="1:12">
      <c r="A167">
        <v>16.399999999999999</v>
      </c>
      <c r="B167">
        <f t="shared" si="15"/>
        <v>8.0109205787123355E-2</v>
      </c>
      <c r="C167">
        <f t="shared" si="16"/>
        <v>0.58466164606566484</v>
      </c>
      <c r="D167">
        <f t="shared" si="14"/>
        <v>25.599999999999998</v>
      </c>
      <c r="I167">
        <v>16.399999999999999</v>
      </c>
      <c r="J167">
        <f t="shared" si="17"/>
        <v>4.4208673591568569E-2</v>
      </c>
      <c r="K167">
        <f t="shared" si="18"/>
        <v>0.77933326812669357</v>
      </c>
      <c r="L167">
        <f t="shared" si="19"/>
        <v>25.599999999999998</v>
      </c>
    </row>
    <row r="168" spans="1:12">
      <c r="A168">
        <v>16.5</v>
      </c>
      <c r="B168">
        <f t="shared" si="15"/>
        <v>7.9818492275641639E-2</v>
      </c>
      <c r="C168">
        <f t="shared" si="16"/>
        <v>0.59265829094887867</v>
      </c>
      <c r="D168">
        <f t="shared" si="14"/>
        <v>25.75</v>
      </c>
      <c r="I168">
        <v>16.5</v>
      </c>
      <c r="J168">
        <f t="shared" si="17"/>
        <v>4.3432728052441034E-2</v>
      </c>
      <c r="K168">
        <f t="shared" si="18"/>
        <v>0.78663691318537876</v>
      </c>
      <c r="L168">
        <f t="shared" si="19"/>
        <v>25.75</v>
      </c>
    </row>
    <row r="169" spans="1:12">
      <c r="A169">
        <v>16.600000000000001</v>
      </c>
      <c r="B169">
        <f t="shared" si="15"/>
        <v>7.9496688941297231E-2</v>
      </c>
      <c r="C169">
        <f t="shared" si="16"/>
        <v>0.60062430815336532</v>
      </c>
      <c r="D169">
        <f t="shared" si="14"/>
        <v>25.900000000000002</v>
      </c>
      <c r="I169">
        <v>16.600000000000001</v>
      </c>
      <c r="J169">
        <f t="shared" si="17"/>
        <v>4.2643276712748181E-2</v>
      </c>
      <c r="K169">
        <f t="shared" si="18"/>
        <v>0.79381009379487577</v>
      </c>
      <c r="L169">
        <f t="shared" si="19"/>
        <v>25.900000000000002</v>
      </c>
    </row>
    <row r="170" spans="1:12">
      <c r="A170">
        <v>16.7</v>
      </c>
      <c r="B170">
        <f t="shared" si="15"/>
        <v>7.9144034139091796E-2</v>
      </c>
      <c r="C170">
        <f t="shared" si="16"/>
        <v>0.6085566003149927</v>
      </c>
      <c r="D170">
        <f t="shared" si="14"/>
        <v>26.049999999999997</v>
      </c>
      <c r="I170">
        <v>16.7</v>
      </c>
      <c r="J170">
        <f t="shared" si="17"/>
        <v>4.1841385488379464E-2</v>
      </c>
      <c r="K170">
        <f t="shared" si="18"/>
        <v>0.8008506476291527</v>
      </c>
      <c r="L170">
        <f t="shared" si="19"/>
        <v>26.049999999999997</v>
      </c>
    </row>
    <row r="171" spans="1:12">
      <c r="A171">
        <v>16.8</v>
      </c>
      <c r="B171">
        <f t="shared" si="15"/>
        <v>7.8760802110599548E-2</v>
      </c>
      <c r="C171">
        <f t="shared" si="16"/>
        <v>0.61645209570061754</v>
      </c>
      <c r="D171">
        <f t="shared" si="14"/>
        <v>26.200000000000003</v>
      </c>
      <c r="I171">
        <v>16.8</v>
      </c>
      <c r="J171">
        <f t="shared" si="17"/>
        <v>4.1028132407495962E-2</v>
      </c>
      <c r="K171">
        <f t="shared" si="18"/>
        <v>0.80775659105898479</v>
      </c>
      <c r="L171">
        <f t="shared" si="19"/>
        <v>26.200000000000003</v>
      </c>
    </row>
    <row r="172" spans="1:12">
      <c r="A172">
        <v>16.899999999999999</v>
      </c>
      <c r="B172">
        <f t="shared" si="15"/>
        <v>7.8347302809962494E-2</v>
      </c>
      <c r="C172">
        <f t="shared" si="16"/>
        <v>0.62430775178862241</v>
      </c>
      <c r="D172">
        <f t="shared" si="14"/>
        <v>26.349999999999998</v>
      </c>
      <c r="I172">
        <v>16.899999999999999</v>
      </c>
      <c r="J172">
        <f t="shared" si="17"/>
        <v>4.0204605089106553E-2</v>
      </c>
      <c r="K172">
        <f t="shared" si="18"/>
        <v>0.81452612096096488</v>
      </c>
      <c r="L172">
        <f t="shared" si="19"/>
        <v>26.349999999999998</v>
      </c>
    </row>
    <row r="173" spans="1:12">
      <c r="A173">
        <v>17</v>
      </c>
      <c r="B173">
        <f t="shared" si="15"/>
        <v>7.7903881659834778E-2</v>
      </c>
      <c r="C173">
        <f t="shared" si="16"/>
        <v>0.63212055882855767</v>
      </c>
      <c r="D173">
        <f t="shared" si="14"/>
        <v>26.5</v>
      </c>
      <c r="I173">
        <v>17</v>
      </c>
      <c r="J173">
        <f t="shared" si="17"/>
        <v>3.9371898195815665E-2</v>
      </c>
      <c r="K173">
        <f t="shared" si="18"/>
        <v>0.8211576161040065</v>
      </c>
      <c r="L173">
        <f t="shared" si="19"/>
        <v>26.5</v>
      </c>
    </row>
    <row r="174" spans="1:12">
      <c r="A174">
        <v>17.100000000000001</v>
      </c>
      <c r="B174">
        <f t="shared" si="15"/>
        <v>7.7430919236850373E-2</v>
      </c>
      <c r="C174">
        <f t="shared" si="16"/>
        <v>0.63988754337285292</v>
      </c>
      <c r="D174">
        <f t="shared" si="14"/>
        <v>26.650000000000002</v>
      </c>
      <c r="I174">
        <v>17.100000000000001</v>
      </c>
      <c r="J174">
        <f t="shared" si="17"/>
        <v>3.853111086964766E-2</v>
      </c>
      <c r="K174">
        <f t="shared" si="18"/>
        <v>0.82764963810976733</v>
      </c>
      <c r="L174">
        <f t="shared" si="19"/>
        <v>26.650000000000002</v>
      </c>
    </row>
    <row r="175" spans="1:12">
      <c r="A175">
        <v>17.2</v>
      </c>
      <c r="B175">
        <f t="shared" si="15"/>
        <v>7.6928830886377239E-2</v>
      </c>
      <c r="C175">
        <f t="shared" si="16"/>
        <v>0.6476057717735435</v>
      </c>
      <c r="D175">
        <f t="shared" si="14"/>
        <v>26.799999999999997</v>
      </c>
      <c r="I175">
        <v>17.2</v>
      </c>
      <c r="J175">
        <f t="shared" si="17"/>
        <v>3.7683344159985914E-2</v>
      </c>
      <c r="K175">
        <f t="shared" si="18"/>
        <v>0.83400093198492575</v>
      </c>
      <c r="L175">
        <f t="shared" si="19"/>
        <v>26.799999999999997</v>
      </c>
    </row>
    <row r="176" spans="1:12">
      <c r="A176">
        <v>17.3</v>
      </c>
      <c r="B176">
        <f t="shared" si="15"/>
        <v>7.6398066266515796E-2</v>
      </c>
      <c r="C176">
        <f t="shared" si="16"/>
        <v>0.65527235363693259</v>
      </c>
      <c r="D176">
        <f t="shared" si="14"/>
        <v>26.950000000000003</v>
      </c>
      <c r="I176">
        <v>17.3</v>
      </c>
      <c r="J176">
        <f t="shared" si="17"/>
        <v>3.6829698452757548E-2</v>
      </c>
      <c r="K176">
        <f t="shared" si="18"/>
        <v>0.84021042622476094</v>
      </c>
      <c r="L176">
        <f t="shared" si="19"/>
        <v>26.950000000000003</v>
      </c>
    </row>
    <row r="177" spans="1:12">
      <c r="A177">
        <v>17.399999999999999</v>
      </c>
      <c r="B177">
        <f t="shared" si="15"/>
        <v>7.583910882149468E-2</v>
      </c>
      <c r="C177">
        <f t="shared" si="16"/>
        <v>0.66288444522912171</v>
      </c>
      <c r="D177">
        <f t="shared" si="14"/>
        <v>27.099999999999998</v>
      </c>
      <c r="I177">
        <v>17.399999999999999</v>
      </c>
      <c r="J177">
        <f t="shared" si="17"/>
        <v>3.5971270910044949E-2</v>
      </c>
      <c r="K177">
        <f t="shared" si="18"/>
        <v>0.84627723248899978</v>
      </c>
      <c r="L177">
        <f t="shared" si="19"/>
        <v>27.099999999999998</v>
      </c>
    </row>
    <row r="178" spans="1:12">
      <c r="A178">
        <v>17.5</v>
      </c>
      <c r="B178">
        <f t="shared" si="15"/>
        <v>7.5252475184823531E-2</v>
      </c>
      <c r="C178">
        <f t="shared" si="16"/>
        <v>0.67043925282536432</v>
      </c>
      <c r="D178">
        <f t="shared" si="14"/>
        <v>27.25</v>
      </c>
      <c r="I178">
        <v>17.5</v>
      </c>
      <c r="J178">
        <f t="shared" si="17"/>
        <v>3.5109152929307517E-2</v>
      </c>
      <c r="K178">
        <f t="shared" si="18"/>
        <v>0.85220064485244329</v>
      </c>
      <c r="L178">
        <f t="shared" si="19"/>
        <v>27.25</v>
      </c>
    </row>
    <row r="179" spans="1:12">
      <c r="A179">
        <v>17.600000000000001</v>
      </c>
      <c r="B179">
        <f t="shared" si="15"/>
        <v>7.4638714512760218E-2</v>
      </c>
      <c r="C179">
        <f t="shared" si="16"/>
        <v>0.67793403599624535</v>
      </c>
      <c r="D179">
        <f t="shared" si="14"/>
        <v>27.400000000000002</v>
      </c>
      <c r="I179">
        <v>17.600000000000001</v>
      </c>
      <c r="J179">
        <f t="shared" si="17"/>
        <v>3.4244427631355462E-2</v>
      </c>
      <c r="K179">
        <f t="shared" si="18"/>
        <v>0.85798013863439859</v>
      </c>
      <c r="L179">
        <f t="shared" si="19"/>
        <v>27.400000000000002</v>
      </c>
    </row>
    <row r="180" spans="1:12">
      <c r="A180">
        <v>17.7</v>
      </c>
      <c r="B180">
        <f t="shared" si="15"/>
        <v>7.3998407748863751E-2</v>
      </c>
      <c r="C180">
        <f t="shared" si="16"/>
        <v>0.68536611082375321</v>
      </c>
      <c r="D180">
        <f t="shared" si="14"/>
        <v>27.549999999999997</v>
      </c>
      <c r="I180">
        <v>17.7</v>
      </c>
      <c r="J180">
        <f t="shared" si="17"/>
        <v>3.3378167386132147E-2</v>
      </c>
      <c r="K180">
        <f t="shared" si="18"/>
        <v>0.86361536881246348</v>
      </c>
      <c r="L180">
        <f t="shared" si="19"/>
        <v>27.549999999999997</v>
      </c>
    </row>
    <row r="181" spans="1:12">
      <c r="A181">
        <v>17.8</v>
      </c>
      <c r="B181">
        <f t="shared" si="15"/>
        <v>7.3332166820605588E-2</v>
      </c>
      <c r="C181">
        <f t="shared" si="16"/>
        <v>0.69273285304040433</v>
      </c>
      <c r="D181">
        <f t="shared" si="14"/>
        <v>27.700000000000003</v>
      </c>
      <c r="I181">
        <v>17.8</v>
      </c>
      <c r="J181">
        <f t="shared" si="17"/>
        <v>3.2511431385224727E-2</v>
      </c>
      <c r="K181">
        <f t="shared" si="18"/>
        <v>0.86910616802771568</v>
      </c>
      <c r="L181">
        <f t="shared" si="19"/>
        <v>27.700000000000003</v>
      </c>
    </row>
    <row r="182" spans="1:12">
      <c r="A182">
        <v>17.899999999999999</v>
      </c>
      <c r="B182">
        <f t="shared" si="15"/>
        <v>7.2640633769225443E-2</v>
      </c>
      <c r="C182">
        <f t="shared" si="16"/>
        <v>0.70003170108467483</v>
      </c>
      <c r="D182">
        <f t="shared" si="14"/>
        <v>27.849999999999998</v>
      </c>
      <c r="I182">
        <v>17.899999999999999</v>
      </c>
      <c r="J182">
        <f t="shared" si="17"/>
        <v>3.1645263269846541E-2</v>
      </c>
      <c r="K182">
        <f t="shared" si="18"/>
        <v>0.87445254418982143</v>
      </c>
      <c r="L182">
        <f t="shared" si="19"/>
        <v>27.849999999999998</v>
      </c>
    </row>
    <row r="183" spans="1:12">
      <c r="A183">
        <v>18</v>
      </c>
      <c r="B183">
        <f t="shared" si="15"/>
        <v>7.1924479814224132E-2</v>
      </c>
      <c r="C183">
        <f t="shared" si="16"/>
        <v>0.70726015906614381</v>
      </c>
      <c r="D183">
        <f t="shared" si="14"/>
        <v>28</v>
      </c>
      <c r="I183">
        <v>18</v>
      </c>
      <c r="J183">
        <f t="shared" si="17"/>
        <v>3.0780688822810078E-2</v>
      </c>
      <c r="K183">
        <f t="shared" si="18"/>
        <v>0.87965467769202388</v>
      </c>
      <c r="L183">
        <f t="shared" si="19"/>
        <v>28</v>
      </c>
    </row>
    <row r="184" spans="1:12">
      <c r="A184">
        <v>18.100000000000001</v>
      </c>
      <c r="B184">
        <f t="shared" si="15"/>
        <v>7.11844043540939E-2</v>
      </c>
      <c r="C184">
        <f t="shared" si="16"/>
        <v>0.7144157996338768</v>
      </c>
      <c r="D184">
        <f t="shared" si="14"/>
        <v>28.150000000000002</v>
      </c>
      <c r="I184">
        <v>18.100000000000001</v>
      </c>
      <c r="J184">
        <f t="shared" si="17"/>
        <v>2.9918713732739785E-2</v>
      </c>
      <c r="K184">
        <f t="shared" si="18"/>
        <v>0.88471291824736786</v>
      </c>
      <c r="L184">
        <f t="shared" si="19"/>
        <v>28.150000000000002</v>
      </c>
    </row>
    <row r="185" spans="1:12">
      <c r="A185">
        <v>18.2</v>
      </c>
      <c r="B185">
        <f t="shared" si="15"/>
        <v>7.0421133905092886E-2</v>
      </c>
      <c r="C185">
        <f t="shared" si="16"/>
        <v>0.72149626674177414</v>
      </c>
      <c r="D185">
        <f t="shared" si="14"/>
        <v>28.299999999999997</v>
      </c>
      <c r="I185">
        <v>18.2</v>
      </c>
      <c r="J185">
        <f t="shared" si="17"/>
        <v>2.9060321438463693E-2</v>
      </c>
      <c r="K185">
        <f t="shared" si="18"/>
        <v>0.88962778135886811</v>
      </c>
      <c r="L185">
        <f t="shared" si="19"/>
        <v>28.299999999999997</v>
      </c>
    </row>
    <row r="186" spans="1:12">
      <c r="A186">
        <v>18.3</v>
      </c>
      <c r="B186">
        <f t="shared" si="15"/>
        <v>6.9635420980074011E-2</v>
      </c>
      <c r="C186">
        <f t="shared" si="16"/>
        <v>0.72849927830477879</v>
      </c>
      <c r="D186">
        <f t="shared" si="14"/>
        <v>28.450000000000003</v>
      </c>
      <c r="I186">
        <v>18.3</v>
      </c>
      <c r="J186">
        <f t="shared" si="17"/>
        <v>2.8206471061170087E-2</v>
      </c>
      <c r="K186">
        <f t="shared" si="18"/>
        <v>0.89439994443761894</v>
      </c>
      <c r="L186">
        <f t="shared" si="19"/>
        <v>28.450000000000003</v>
      </c>
    </row>
    <row r="187" spans="1:12">
      <c r="A187">
        <v>18.399999999999999</v>
      </c>
      <c r="B187">
        <f t="shared" si="15"/>
        <v>6.8828042909578127E-2</v>
      </c>
      <c r="C187">
        <f t="shared" si="16"/>
        <v>0.73542262874006215</v>
      </c>
      <c r="D187">
        <f t="shared" si="14"/>
        <v>28.599999999999998</v>
      </c>
      <c r="I187">
        <v>18.399999999999999</v>
      </c>
      <c r="J187">
        <f t="shared" si="17"/>
        <v>2.7358095431520693E-2</v>
      </c>
      <c r="K187">
        <f t="shared" si="18"/>
        <v>0.89903024258408015</v>
      </c>
      <c r="L187">
        <f t="shared" si="19"/>
        <v>28.599999999999998</v>
      </c>
    </row>
    <row r="188" spans="1:12">
      <c r="A188">
        <v>18.5</v>
      </c>
      <c r="B188">
        <f t="shared" si="15"/>
        <v>6.7999800607596708E-2</v>
      </c>
      <c r="C188">
        <f t="shared" si="16"/>
        <v>0.74226419138753108</v>
      </c>
      <c r="D188">
        <f t="shared" si="14"/>
        <v>28.75</v>
      </c>
      <c r="I188">
        <v>18.5</v>
      </c>
      <c r="J188">
        <f t="shared" si="17"/>
        <v>2.6516099218482733E-2</v>
      </c>
      <c r="K188">
        <f t="shared" si="18"/>
        <v>0.90351966404893469</v>
      </c>
      <c r="L188">
        <f t="shared" si="19"/>
        <v>28.75</v>
      </c>
    </row>
    <row r="189" spans="1:12">
      <c r="A189">
        <v>18.600000000000001</v>
      </c>
      <c r="B189">
        <f t="shared" si="15"/>
        <v>6.7151517284601003E-2</v>
      </c>
      <c r="C189">
        <f t="shared" si="16"/>
        <v>0.74902192080425323</v>
      </c>
      <c r="D189">
        <f t="shared" si="14"/>
        <v>28.900000000000002</v>
      </c>
      <c r="I189">
        <v>18.600000000000001</v>
      </c>
      <c r="J189">
        <f t="shared" si="17"/>
        <v>2.5681357166174677E-2</v>
      </c>
      <c r="K189">
        <f t="shared" si="18"/>
        <v>0.90786934539100095</v>
      </c>
      <c r="L189">
        <f t="shared" si="19"/>
        <v>28.900000000000002</v>
      </c>
    </row>
    <row r="190" spans="1:12">
      <c r="A190">
        <v>18.7</v>
      </c>
      <c r="B190">
        <f t="shared" si="15"/>
        <v>6.6284037110618213E-2</v>
      </c>
      <c r="C190">
        <f t="shared" si="16"/>
        <v>0.75569385492766183</v>
      </c>
      <c r="D190">
        <f t="shared" si="14"/>
        <v>29.049999999999997</v>
      </c>
      <c r="I190">
        <v>18.7</v>
      </c>
      <c r="J190">
        <f t="shared" si="17"/>
        <v>2.4854712444520453E-2</v>
      </c>
      <c r="K190">
        <f t="shared" si="18"/>
        <v>0.91208056635069434</v>
      </c>
      <c r="L190">
        <f t="shared" si="19"/>
        <v>29.049999999999997</v>
      </c>
    </row>
    <row r="191" spans="1:12">
      <c r="A191">
        <v>18.8</v>
      </c>
      <c r="B191">
        <f t="shared" si="15"/>
        <v>6.5398223831313648E-2</v>
      </c>
      <c r="C191">
        <f t="shared" si="16"/>
        <v>0.76227811710269655</v>
      </c>
      <c r="D191">
        <f t="shared" si="14"/>
        <v>29.200000000000003</v>
      </c>
      <c r="I191">
        <v>18.8</v>
      </c>
      <c r="J191">
        <f t="shared" si="17"/>
        <v>2.4036975118978808E-2</v>
      </c>
      <c r="K191">
        <f t="shared" si="18"/>
        <v>0.91615474445845135</v>
      </c>
      <c r="L191">
        <f t="shared" si="19"/>
        <v>29.200000000000003</v>
      </c>
    </row>
    <row r="192" spans="1:12">
      <c r="A192">
        <v>18.899999999999999</v>
      </c>
      <c r="B192">
        <f t="shared" si="15"/>
        <v>6.449495934020899E-2</v>
      </c>
      <c r="C192">
        <f t="shared" si="16"/>
        <v>0.76877291796832692</v>
      </c>
      <c r="D192">
        <f t="shared" si="14"/>
        <v>29.349999999999998</v>
      </c>
      <c r="I192">
        <v>18.899999999999999</v>
      </c>
      <c r="J192">
        <f t="shared" si="17"/>
        <v>2.3228920744054683E-2</v>
      </c>
      <c r="K192">
        <f t="shared" si="18"/>
        <v>0.92009342939836081</v>
      </c>
      <c r="L192">
        <f t="shared" si="19"/>
        <v>29.349999999999998</v>
      </c>
    </row>
    <row r="193" spans="1:12">
      <c r="A193">
        <v>19</v>
      </c>
      <c r="B193">
        <f t="shared" si="15"/>
        <v>6.3575142210325883E-2</v>
      </c>
      <c r="C193">
        <f t="shared" si="16"/>
        <v>0.77517655719924794</v>
      </c>
      <c r="D193">
        <f t="shared" si="14"/>
        <v>29.5</v>
      </c>
      <c r="I193">
        <v>19</v>
      </c>
      <c r="J193">
        <f t="shared" si="17"/>
        <v>2.2431289084720692E-2</v>
      </c>
      <c r="K193">
        <f t="shared" si="18"/>
        <v>0.92389829714798877</v>
      </c>
      <c r="L193">
        <f t="shared" si="19"/>
        <v>29.5</v>
      </c>
    </row>
    <row r="194" spans="1:12">
      <c r="A194">
        <v>19.100000000000001</v>
      </c>
      <c r="B194">
        <f t="shared" si="15"/>
        <v>6.2639686188701194E-2</v>
      </c>
      <c r="C194">
        <f t="shared" si="16"/>
        <v>0.78148742509884694</v>
      </c>
      <c r="D194">
        <f t="shared" si="14"/>
        <v>29.650000000000002</v>
      </c>
      <c r="I194">
        <v>19.100000000000001</v>
      </c>
      <c r="J194">
        <f t="shared" si="17"/>
        <v>2.1644782969273638E-2</v>
      </c>
      <c r="K194">
        <f t="shared" si="18"/>
        <v>0.92757114391601281</v>
      </c>
      <c r="L194">
        <f t="shared" si="19"/>
        <v>29.650000000000002</v>
      </c>
    </row>
    <row r="195" spans="1:12">
      <c r="A195">
        <v>19.2</v>
      </c>
      <c r="B195">
        <f t="shared" si="15"/>
        <v>6.1689518657358028E-2</v>
      </c>
      <c r="C195">
        <f t="shared" si="16"/>
        <v>0.78770400403992058</v>
      </c>
      <c r="D195">
        <f t="shared" ref="D195:D250" si="20">$G$7*A195+$G$8</f>
        <v>29.799999999999997</v>
      </c>
      <c r="I195">
        <v>19.2</v>
      </c>
      <c r="J195">
        <f t="shared" si="17"/>
        <v>2.0870067276532102E-2</v>
      </c>
      <c r="K195">
        <f t="shared" si="18"/>
        <v>0.93111387989982686</v>
      </c>
      <c r="L195">
        <f t="shared" si="19"/>
        <v>29.799999999999997</v>
      </c>
    </row>
    <row r="196" spans="1:12">
      <c r="A196">
        <v>19.3</v>
      </c>
      <c r="B196">
        <f t="shared" ref="B196:B259" si="21">WEIBULL(A196,$G$3,$G$4,FALSE)*$G$5</f>
        <v>6.0725579064453535E-2</v>
      </c>
      <c r="C196">
        <f t="shared" ref="C196:C259" si="22">WEIBULL(A196,$G$3,$G$4,TRUE)</f>
        <v>0.79382486974996214</v>
      </c>
      <c r="D196">
        <f t="shared" si="20"/>
        <v>29.950000000000003</v>
      </c>
      <c r="I196">
        <v>19.3</v>
      </c>
      <c r="J196">
        <f t="shared" ref="J196:J259" si="23">WEIBULL(I196,$O$3,$O$4,FALSE)*$O$5</f>
        <v>2.0107768059650404E-2</v>
      </c>
      <c r="K196">
        <f t="shared" ref="K196:K259" si="24">WEIBULL(I196,$O$3,$O$4,TRUE)</f>
        <v>0.93452852288570132</v>
      </c>
      <c r="L196">
        <f t="shared" ref="L196:L259" si="25">$O$7*I196+$O$8</f>
        <v>29.950000000000003</v>
      </c>
    </row>
    <row r="197" spans="1:12">
      <c r="A197">
        <v>19.399999999999999</v>
      </c>
      <c r="B197">
        <f t="shared" si="21"/>
        <v>5.9748817329441699E-2</v>
      </c>
      <c r="C197">
        <f t="shared" si="22"/>
        <v>0.79984869243823375</v>
      </c>
      <c r="D197">
        <f t="shared" si="20"/>
        <v>30.099999999999998</v>
      </c>
      <c r="I197">
        <v>19.399999999999999</v>
      </c>
      <c r="J197">
        <f t="shared" si="23"/>
        <v>1.9358471808180622E-2</v>
      </c>
      <c r="K197">
        <f t="shared" si="24"/>
        <v>0.93781719171441635</v>
      </c>
      <c r="L197">
        <f t="shared" si="25"/>
        <v>30.099999999999998</v>
      </c>
    </row>
    <row r="198" spans="1:12">
      <c r="A198">
        <v>19.5</v>
      </c>
      <c r="B198">
        <f t="shared" si="21"/>
        <v>5.8760192226198937E-2</v>
      </c>
      <c r="C198">
        <f t="shared" si="22"/>
        <v>0.80577423776221913</v>
      </c>
      <c r="D198">
        <f t="shared" si="20"/>
        <v>30.25</v>
      </c>
      <c r="I198">
        <v>19.5</v>
      </c>
      <c r="J198">
        <f t="shared" si="23"/>
        <v>1.8622724849367979E-2</v>
      </c>
      <c r="K198">
        <f t="shared" si="24"/>
        <v>0.94098209963549806</v>
      </c>
      <c r="L198">
        <f t="shared" si="25"/>
        <v>30.25</v>
      </c>
    </row>
    <row r="199" spans="1:12">
      <c r="A199">
        <v>19.600000000000001</v>
      </c>
      <c r="B199">
        <f t="shared" si="21"/>
        <v>5.7760669748157259E-2</v>
      </c>
      <c r="C199">
        <f t="shared" si="22"/>
        <v>0.81160036763145604</v>
      </c>
      <c r="D199">
        <f t="shared" si="20"/>
        <v>30.400000000000002</v>
      </c>
      <c r="I199">
        <v>19.600000000000001</v>
      </c>
      <c r="J199">
        <f t="shared" si="23"/>
        <v>1.7901032889017125E-2</v>
      </c>
      <c r="K199">
        <f t="shared" si="24"/>
        <v>0.94402554757330148</v>
      </c>
      <c r="L199">
        <f t="shared" si="25"/>
        <v>30.400000000000002</v>
      </c>
    </row>
    <row r="200" spans="1:12">
      <c r="A200">
        <v>19.7</v>
      </c>
      <c r="B200">
        <f t="shared" si="21"/>
        <v>5.6751221459572197E-2</v>
      </c>
      <c r="C200">
        <f t="shared" si="22"/>
        <v>0.81732604084715132</v>
      </c>
      <c r="D200">
        <f t="shared" si="20"/>
        <v>30.549999999999997</v>
      </c>
      <c r="I200">
        <v>19.7</v>
      </c>
      <c r="J200">
        <f t="shared" si="23"/>
        <v>1.7193860691617286E-2</v>
      </c>
      <c r="K200">
        <f t="shared" si="24"/>
        <v>0.94694991732818468</v>
      </c>
      <c r="L200">
        <f t="shared" si="25"/>
        <v>30.549999999999997</v>
      </c>
    </row>
    <row r="201" spans="1:12">
      <c r="A201">
        <v>19.8</v>
      </c>
      <c r="B201">
        <f t="shared" si="21"/>
        <v>5.5732822837119805E-2</v>
      </c>
      <c r="C201">
        <f t="shared" si="22"/>
        <v>0.82295031357640958</v>
      </c>
      <c r="D201">
        <f t="shared" si="20"/>
        <v>30.700000000000003</v>
      </c>
      <c r="I201">
        <v>19.8</v>
      </c>
      <c r="J201">
        <f t="shared" si="23"/>
        <v>1.650163189877699E-2</v>
      </c>
      <c r="K201">
        <f t="shared" si="24"/>
        <v>0.94975766473591561</v>
      </c>
      <c r="L201">
        <f t="shared" si="25"/>
        <v>30.700000000000003</v>
      </c>
    </row>
    <row r="202" spans="1:12">
      <c r="A202">
        <v>19.899999999999999</v>
      </c>
      <c r="B202">
        <f t="shared" si="21"/>
        <v>5.4706451606075325E-2</v>
      </c>
      <c r="C202">
        <f t="shared" si="22"/>
        <v>0.82847233966030742</v>
      </c>
      <c r="D202">
        <f t="shared" si="20"/>
        <v>30.849999999999998</v>
      </c>
      <c r="I202">
        <v>19.899999999999999</v>
      </c>
      <c r="J202">
        <f t="shared" si="23"/>
        <v>1.5824728984386801E-2</v>
      </c>
      <c r="K202">
        <f t="shared" si="24"/>
        <v>0.95245131280823481</v>
      </c>
      <c r="L202">
        <f t="shared" si="25"/>
        <v>30.849999999999998</v>
      </c>
    </row>
    <row r="203" spans="1:12">
      <c r="A203">
        <v>20</v>
      </c>
      <c r="B203">
        <f t="shared" si="21"/>
        <v>5.3673086075362461E-2</v>
      </c>
      <c r="C203">
        <f t="shared" si="22"/>
        <v>0.83389137075550113</v>
      </c>
      <c r="D203">
        <f t="shared" si="20"/>
        <v>31</v>
      </c>
      <c r="I203">
        <v>20</v>
      </c>
      <c r="J203">
        <f t="shared" si="23"/>
        <v>1.5163493344312556E-2</v>
      </c>
      <c r="K203">
        <f t="shared" si="24"/>
        <v>0.9550334448771951</v>
      </c>
      <c r="L203">
        <f t="shared" si="25"/>
        <v>31</v>
      </c>
    </row>
    <row r="204" spans="1:12">
      <c r="A204">
        <v>20.100000000000001</v>
      </c>
      <c r="B204">
        <f t="shared" si="21"/>
        <v>5.2633703475791507E-2</v>
      </c>
      <c r="C204">
        <f t="shared" si="22"/>
        <v>0.83920675630945563</v>
      </c>
      <c r="D204">
        <f t="shared" si="20"/>
        <v>31.150000000000002</v>
      </c>
      <c r="I204">
        <v>20.100000000000001</v>
      </c>
      <c r="J204">
        <f t="shared" si="23"/>
        <v>1.4518225517824418E-2</v>
      </c>
      <c r="K204">
        <f t="shared" si="24"/>
        <v>0.95750669776546726</v>
      </c>
      <c r="L204">
        <f t="shared" si="25"/>
        <v>31.150000000000002</v>
      </c>
    </row>
    <row r="205" spans="1:12">
      <c r="A205">
        <v>20.2</v>
      </c>
      <c r="B205">
        <f t="shared" si="21"/>
        <v>5.1589278305809567E-2</v>
      </c>
      <c r="C205">
        <f t="shared" si="22"/>
        <v>0.84441794336984211</v>
      </c>
      <c r="D205">
        <f t="shared" si="20"/>
        <v>31.299999999999997</v>
      </c>
      <c r="I205">
        <v>20.2</v>
      </c>
      <c r="J205">
        <f t="shared" si="23"/>
        <v>1.3889185537387628E-2</v>
      </c>
      <c r="K205">
        <f t="shared" si="24"/>
        <v>0.95987375500430028</v>
      </c>
      <c r="L205">
        <f t="shared" si="25"/>
        <v>31.299999999999997</v>
      </c>
    </row>
    <row r="206" spans="1:12">
      <c r="A206">
        <v>20.3</v>
      </c>
      <c r="B206">
        <f t="shared" si="21"/>
        <v>5.0540780689085879E-2</v>
      </c>
      <c r="C206">
        <f t="shared" si="22"/>
        <v>0.84952447622906335</v>
      </c>
      <c r="D206">
        <f t="shared" si="20"/>
        <v>31.450000000000003</v>
      </c>
      <c r="I206">
        <v>20.3</v>
      </c>
      <c r="J206">
        <f t="shared" si="23"/>
        <v>1.3276593402890627E-2</v>
      </c>
      <c r="K206">
        <f t="shared" si="24"/>
        <v>0.96213734012020802</v>
      </c>
      <c r="L206">
        <f t="shared" si="25"/>
        <v>31.450000000000003</v>
      </c>
    </row>
    <row r="207" spans="1:12">
      <c r="A207">
        <v>20.399999999999999</v>
      </c>
      <c r="B207">
        <f t="shared" si="21"/>
        <v>4.9489174748230072E-2</v>
      </c>
      <c r="C207">
        <f t="shared" si="22"/>
        <v>0.8545259959053102</v>
      </c>
      <c r="D207">
        <f t="shared" si="20"/>
        <v>31.599999999999998</v>
      </c>
      <c r="I207">
        <v>20.399999999999999</v>
      </c>
      <c r="J207">
        <f t="shared" si="23"/>
        <v>1.2680629675861395E-2</v>
      </c>
      <c r="K207">
        <f t="shared" si="24"/>
        <v>0.96430021001075683</v>
      </c>
      <c r="L207">
        <f t="shared" si="25"/>
        <v>31.599999999999998</v>
      </c>
    </row>
    <row r="208" spans="1:12">
      <c r="A208">
        <v>20.5</v>
      </c>
      <c r="B208">
        <f t="shared" si="21"/>
        <v>4.843541699890646E-2</v>
      </c>
      <c r="C208">
        <f t="shared" si="22"/>
        <v>0.85942223946197338</v>
      </c>
      <c r="D208">
        <f t="shared" si="20"/>
        <v>31.75</v>
      </c>
      <c r="I208">
        <v>20.5</v>
      </c>
      <c r="J208">
        <f t="shared" si="23"/>
        <v>1.2101436188728451E-2</v>
      </c>
      <c r="K208">
        <f t="shared" si="24"/>
        <v>0.96636514842904964</v>
      </c>
      <c r="L208">
        <f t="shared" si="25"/>
        <v>31.75</v>
      </c>
    </row>
    <row r="209" spans="1:12">
      <c r="A209">
        <v>20.6</v>
      </c>
      <c r="B209">
        <f t="shared" si="21"/>
        <v>4.7380454768553452E-2</v>
      </c>
      <c r="C209">
        <f t="shared" si="22"/>
        <v>0.86421303916766257</v>
      </c>
      <c r="D209">
        <f t="shared" si="20"/>
        <v>31.900000000000002</v>
      </c>
      <c r="I209">
        <v>20.6</v>
      </c>
      <c r="J209">
        <f t="shared" si="23"/>
        <v>1.1539116863725876E-2</v>
      </c>
      <c r="K209">
        <f t="shared" si="24"/>
        <v>0.96833495959563487</v>
      </c>
      <c r="L209">
        <f t="shared" si="25"/>
        <v>31.900000000000002</v>
      </c>
    </row>
    <row r="210" spans="1:12">
      <c r="A210">
        <v>20.7</v>
      </c>
      <c r="B210">
        <f t="shared" si="21"/>
        <v>4.6325224643851637E-2</v>
      </c>
      <c r="C210">
        <f t="shared" si="22"/>
        <v>0.86889832149950008</v>
      </c>
      <c r="D210">
        <f t="shared" si="20"/>
        <v>32.049999999999997</v>
      </c>
      <c r="I210">
        <v>20.7</v>
      </c>
      <c r="J210">
        <f t="shared" si="23"/>
        <v>1.0993738635617468E-2</v>
      </c>
      <c r="K210">
        <f t="shared" si="24"/>
        <v>0.97021246195563393</v>
      </c>
      <c r="L210">
        <f t="shared" si="25"/>
        <v>32.049999999999997</v>
      </c>
    </row>
    <row r="211" spans="1:12">
      <c r="A211">
        <v>20.8</v>
      </c>
      <c r="B211">
        <f t="shared" si="21"/>
        <v>4.5270650950995729E-2</v>
      </c>
      <c r="C211">
        <f t="shared" si="22"/>
        <v>0.87347810599277032</v>
      </c>
      <c r="D211">
        <f t="shared" si="20"/>
        <v>32.200000000000003</v>
      </c>
      <c r="I211">
        <v>20.8</v>
      </c>
      <c r="J211">
        <f t="shared" si="23"/>
        <v>1.0465332472031711E-2</v>
      </c>
      <c r="K211">
        <f t="shared" si="24"/>
        <v>0.97200048209788037</v>
      </c>
      <c r="L211">
        <f t="shared" si="25"/>
        <v>32.200000000000003</v>
      </c>
    </row>
    <row r="212" spans="1:12">
      <c r="A212">
        <v>20.9</v>
      </c>
      <c r="B212">
        <f t="shared" si="21"/>
        <v>4.421764427273317E-2</v>
      </c>
      <c r="C212">
        <f t="shared" si="22"/>
        <v>0.87795250394039792</v>
      </c>
      <c r="D212">
        <f t="shared" si="20"/>
        <v>32.349999999999994</v>
      </c>
      <c r="I212">
        <v>20.9</v>
      </c>
      <c r="J212">
        <f t="shared" si="23"/>
        <v>9.9538944848563387E-3</v>
      </c>
      <c r="K212">
        <f t="shared" si="24"/>
        <v>0.97370184885179567</v>
      </c>
      <c r="L212">
        <f t="shared" si="25"/>
        <v>32.349999999999994</v>
      </c>
    </row>
    <row r="213" spans="1:12">
      <c r="A213">
        <v>21</v>
      </c>
      <c r="B213">
        <f t="shared" si="21"/>
        <v>4.3167100006010768E-2</v>
      </c>
      <c r="C213">
        <f t="shared" si="22"/>
        <v>0.88232171694613437</v>
      </c>
      <c r="D213">
        <f t="shared" si="20"/>
        <v>32.5</v>
      </c>
      <c r="I213">
        <v>21</v>
      </c>
      <c r="J213">
        <f t="shared" si="23"/>
        <v>9.4593871258402875E-3</v>
      </c>
      <c r="K213">
        <f t="shared" si="24"/>
        <v>0.9753193875766113</v>
      </c>
      <c r="L213">
        <f t="shared" si="25"/>
        <v>32.5</v>
      </c>
    </row>
    <row r="214" spans="1:12">
      <c r="A214">
        <v>21.1</v>
      </c>
      <c r="B214">
        <f t="shared" si="21"/>
        <v>4.2119896963949598E-2</v>
      </c>
      <c r="C214">
        <f t="shared" si="22"/>
        <v>0.88658603533568903</v>
      </c>
      <c r="D214">
        <f t="shared" si="20"/>
        <v>32.650000000000006</v>
      </c>
      <c r="I214">
        <v>21.1</v>
      </c>
      <c r="J214">
        <f t="shared" si="23"/>
        <v>8.9817404592935687E-3</v>
      </c>
      <c r="K214">
        <f t="shared" si="24"/>
        <v>0.97685591465638399</v>
      </c>
      <c r="L214">
        <f t="shared" si="25"/>
        <v>32.650000000000006</v>
      </c>
    </row>
    <row r="215" spans="1:12">
      <c r="A215">
        <v>21.2</v>
      </c>
      <c r="B215">
        <f t="shared" si="21"/>
        <v>4.1076896025719276E-2</v>
      </c>
      <c r="C215">
        <f t="shared" si="22"/>
        <v>0.89074583643042893</v>
      </c>
      <c r="D215">
        <f t="shared" si="20"/>
        <v>32.799999999999997</v>
      </c>
      <c r="I215">
        <v>21.2</v>
      </c>
      <c r="J215">
        <f t="shared" si="23"/>
        <v>8.5208535045642932E-3</v>
      </c>
      <c r="K215">
        <f t="shared" si="24"/>
        <v>0.9783142322130447</v>
      </c>
      <c r="L215">
        <f t="shared" si="25"/>
        <v>32.799999999999997</v>
      </c>
    </row>
    <row r="216" spans="1:12">
      <c r="A216">
        <v>21.3</v>
      </c>
      <c r="B216">
        <f t="shared" si="21"/>
        <v>4.0038938837731498E-2</v>
      </c>
      <c r="C216">
        <f t="shared" si="22"/>
        <v>0.89480158268860077</v>
      </c>
      <c r="D216">
        <f t="shared" si="20"/>
        <v>32.950000000000003</v>
      </c>
      <c r="I216">
        <v>21.3</v>
      </c>
      <c r="J216">
        <f t="shared" si="23"/>
        <v>8.0765956408043443E-3</v>
      </c>
      <c r="K216">
        <f t="shared" si="24"/>
        <v>0.97969712304848955</v>
      </c>
      <c r="L216">
        <f t="shared" si="25"/>
        <v>32.950000000000003</v>
      </c>
    </row>
    <row r="217" spans="1:12">
      <c r="A217">
        <v>21.4</v>
      </c>
      <c r="B217">
        <f t="shared" si="21"/>
        <v>3.9006846569399463E-2</v>
      </c>
      <c r="C217">
        <f t="shared" si="22"/>
        <v>0.89875381971937573</v>
      </c>
      <c r="D217">
        <f t="shared" si="20"/>
        <v>33.099999999999994</v>
      </c>
      <c r="I217">
        <v>21.4</v>
      </c>
      <c r="J217">
        <f t="shared" si="23"/>
        <v>7.6488080664151902E-3</v>
      </c>
      <c r="K217">
        <f t="shared" si="24"/>
        <v>0.98100734582546123</v>
      </c>
      <c r="L217">
        <f t="shared" si="25"/>
        <v>33.099999999999994</v>
      </c>
    </row>
    <row r="218" spans="1:12">
      <c r="A218">
        <v>21.5</v>
      </c>
      <c r="B218">
        <f t="shared" si="21"/>
        <v>3.798141872653097E-2</v>
      </c>
      <c r="C218">
        <f t="shared" si="22"/>
        <v>0.90260317417532632</v>
      </c>
      <c r="D218">
        <f t="shared" si="20"/>
        <v>33.25</v>
      </c>
      <c r="I218">
        <v>21.5</v>
      </c>
      <c r="J218">
        <f t="shared" si="23"/>
        <v>7.2373053054899618E-3</v>
      </c>
      <c r="K218">
        <f t="shared" si="24"/>
        <v>0.98224763049569508</v>
      </c>
      <c r="L218">
        <f t="shared" si="25"/>
        <v>33.25</v>
      </c>
    </row>
    <row r="219" spans="1:12">
      <c r="A219">
        <v>21.6</v>
      </c>
      <c r="B219">
        <f t="shared" si="21"/>
        <v>3.6963432025226978E-2</v>
      </c>
      <c r="C219">
        <f t="shared" si="22"/>
        <v>0.90635035152924581</v>
      </c>
      <c r="D219">
        <f t="shared" si="20"/>
        <v>33.400000000000006</v>
      </c>
      <c r="I219">
        <v>21.6</v>
      </c>
      <c r="J219">
        <f t="shared" si="23"/>
        <v>6.8418767535380447E-3</v>
      </c>
      <c r="K219">
        <f t="shared" si="24"/>
        <v>0.98342067398251953</v>
      </c>
      <c r="L219">
        <f t="shared" si="25"/>
        <v>33.400000000000006</v>
      </c>
    </row>
    <row r="220" spans="1:12">
      <c r="A220">
        <v>21.7</v>
      </c>
      <c r="B220">
        <f t="shared" si="21"/>
        <v>3.595363932895506E-2</v>
      </c>
      <c r="C220">
        <f t="shared" si="22"/>
        <v>0.9099961337414928</v>
      </c>
      <c r="D220">
        <f t="shared" si="20"/>
        <v>33.549999999999997</v>
      </c>
      <c r="I220">
        <v>21.7</v>
      </c>
      <c r="J220">
        <f t="shared" si="23"/>
        <v>6.462288254794387E-3</v>
      </c>
      <c r="K220">
        <f t="shared" si="24"/>
        <v>0.98452913612381554</v>
      </c>
      <c r="L220">
        <f t="shared" si="25"/>
        <v>33.549999999999997</v>
      </c>
    </row>
    <row r="221" spans="1:12">
      <c r="A221">
        <v>21.8</v>
      </c>
      <c r="B221">
        <f t="shared" si="21"/>
        <v>3.4952768651250715E-2</v>
      </c>
      <c r="C221">
        <f t="shared" si="22"/>
        <v>0.91354137682430869</v>
      </c>
      <c r="D221">
        <f t="shared" si="20"/>
        <v>33.700000000000003</v>
      </c>
      <c r="I221">
        <v>21.8</v>
      </c>
      <c r="J221">
        <f t="shared" si="23"/>
        <v>6.0982837034744978E-3</v>
      </c>
      <c r="K221">
        <f t="shared" si="24"/>
        <v>0.98557563587996233</v>
      </c>
      <c r="L221">
        <f t="shared" si="25"/>
        <v>33.700000000000003</v>
      </c>
    </row>
    <row r="222" spans="1:12">
      <c r="A222">
        <v>21.9</v>
      </c>
      <c r="B222">
        <f t="shared" si="21"/>
        <v>3.3961522226278351E-2</v>
      </c>
      <c r="C222">
        <f t="shared" si="22"/>
        <v>0.91698700830977564</v>
      </c>
      <c r="D222">
        <f t="shared" si="20"/>
        <v>33.849999999999994</v>
      </c>
      <c r="I222">
        <v>21.9</v>
      </c>
      <c r="J222">
        <f t="shared" si="23"/>
        <v>5.7495866614374431E-3</v>
      </c>
      <c r="K222">
        <f t="shared" si="24"/>
        <v>0.98656274781012998</v>
      </c>
      <c r="L222">
        <f t="shared" si="25"/>
        <v>33.849999999999994</v>
      </c>
    </row>
    <row r="223" spans="1:12">
      <c r="A223">
        <v>22</v>
      </c>
      <c r="B223">
        <f t="shared" si="21"/>
        <v>3.2980575649248133E-2</v>
      </c>
      <c r="C223">
        <f t="shared" si="22"/>
        <v>0.92033402462831315</v>
      </c>
      <c r="D223">
        <f t="shared" si="20"/>
        <v>34</v>
      </c>
      <c r="I223">
        <v>22</v>
      </c>
      <c r="J223">
        <f t="shared" si="23"/>
        <v>5.4159019848627459E-3</v>
      </c>
      <c r="K223">
        <f t="shared" si="24"/>
        <v>0.98749299881903496</v>
      </c>
      <c r="L223">
        <f t="shared" si="25"/>
        <v>34</v>
      </c>
    </row>
    <row r="224" spans="1:12">
      <c r="A224">
        <v>22.1</v>
      </c>
      <c r="B224">
        <f t="shared" si="21"/>
        <v>3.2010577088450252E-2</v>
      </c>
      <c r="C224">
        <f t="shared" si="22"/>
        <v>0.92358348840477822</v>
      </c>
      <c r="D224">
        <f t="shared" si="20"/>
        <v>34.150000000000006</v>
      </c>
      <c r="I224">
        <v>22.1</v>
      </c>
      <c r="J224">
        <f t="shared" si="23"/>
        <v>5.0969174527277913E-3</v>
      </c>
      <c r="K224">
        <f t="shared" si="24"/>
        <v>0.98836886517505773</v>
      </c>
      <c r="L224">
        <f t="shared" si="25"/>
        <v>34.150000000000006</v>
      </c>
    </row>
    <row r="225" spans="1:12">
      <c r="A225">
        <v>22.1999999999999</v>
      </c>
      <c r="B225">
        <f t="shared" si="21"/>
        <v>3.1052146570419142E-2</v>
      </c>
      <c r="C225">
        <f t="shared" si="22"/>
        <v>0.92673652567941567</v>
      </c>
      <c r="D225">
        <f t="shared" si="20"/>
        <v>34.299999999999848</v>
      </c>
      <c r="I225">
        <v>22.1999999999999</v>
      </c>
      <c r="J225">
        <f t="shared" si="23"/>
        <v>4.792305390092305E-3</v>
      </c>
      <c r="K225">
        <f t="shared" si="24"/>
        <v>0.98919276979943482</v>
      </c>
      <c r="L225">
        <f t="shared" si="25"/>
        <v>34.299999999999848</v>
      </c>
    </row>
    <row r="226" spans="1:12">
      <c r="A226">
        <v>22.299999999999901</v>
      </c>
      <c r="B226">
        <f t="shared" si="21"/>
        <v>3.0105875339486585E-2</v>
      </c>
      <c r="C226">
        <f t="shared" si="22"/>
        <v>0.92979432306104703</v>
      </c>
      <c r="D226">
        <f t="shared" si="20"/>
        <v>34.449999999999854</v>
      </c>
      <c r="I226">
        <v>22.299999999999901</v>
      </c>
      <c r="J226">
        <f t="shared" si="23"/>
        <v>4.5017242794470197E-3</v>
      </c>
      <c r="K226">
        <f t="shared" si="24"/>
        <v>0.98996707982509946</v>
      </c>
      <c r="L226">
        <f t="shared" si="25"/>
        <v>34.449999999999854</v>
      </c>
    </row>
    <row r="227" spans="1:12">
      <c r="A227">
        <v>22.399999999999899</v>
      </c>
      <c r="B227">
        <f t="shared" si="21"/>
        <v>2.9172325292746288E-2</v>
      </c>
      <c r="C227">
        <f t="shared" si="22"/>
        <v>0.93275812481994747</v>
      </c>
      <c r="D227">
        <f t="shared" si="20"/>
        <v>34.599999999999852</v>
      </c>
      <c r="I227">
        <v>22.399999999999899</v>
      </c>
      <c r="J227">
        <f t="shared" si="23"/>
        <v>4.2248203536762842E-3</v>
      </c>
      <c r="K227">
        <f t="shared" si="24"/>
        <v>0.99069410442262784</v>
      </c>
      <c r="L227">
        <f t="shared" si="25"/>
        <v>34.599999999999852</v>
      </c>
    </row>
    <row r="228" spans="1:12">
      <c r="A228">
        <v>22.499999999999901</v>
      </c>
      <c r="B228">
        <f t="shared" si="21"/>
        <v>2.8252028491161117E-2</v>
      </c>
      <c r="C228">
        <f t="shared" si="22"/>
        <v>0.93562922992805431</v>
      </c>
      <c r="D228">
        <f t="shared" si="20"/>
        <v>34.749999999999851</v>
      </c>
      <c r="I228">
        <v>22.499999999999901</v>
      </c>
      <c r="J228">
        <f t="shared" si="23"/>
        <v>3.9612291644876086E-3</v>
      </c>
      <c r="K228">
        <f t="shared" si="24"/>
        <v>0.99137609288972539</v>
      </c>
      <c r="L228">
        <f t="shared" si="25"/>
        <v>34.749999999999851</v>
      </c>
    </row>
    <row r="229" spans="1:12">
      <c r="A229">
        <v>22.599999999999898</v>
      </c>
      <c r="B229">
        <f t="shared" si="21"/>
        <v>2.7345486747320173E-2</v>
      </c>
      <c r="C229">
        <f t="shared" si="22"/>
        <v>0.93840898905409664</v>
      </c>
      <c r="D229">
        <f t="shared" si="20"/>
        <v>34.899999999999849</v>
      </c>
      <c r="I229">
        <v>22.599999999999898</v>
      </c>
      <c r="J229">
        <f t="shared" si="23"/>
        <v>3.7105771205138624E-3</v>
      </c>
      <c r="K229">
        <f t="shared" si="24"/>
        <v>0.9920152329996651</v>
      </c>
      <c r="L229">
        <f t="shared" si="25"/>
        <v>34.899999999999849</v>
      </c>
    </row>
    <row r="230" spans="1:12">
      <c r="A230">
        <v>22.6999999999999</v>
      </c>
      <c r="B230">
        <f t="shared" si="21"/>
        <v>2.6453171290070729E-2</v>
      </c>
      <c r="C230">
        <f t="shared" si="22"/>
        <v>0.94109880152135073</v>
      </c>
      <c r="D230">
        <f t="shared" si="20"/>
        <v>35.049999999999848</v>
      </c>
      <c r="I230">
        <v>22.6999999999999</v>
      </c>
      <c r="J230">
        <f t="shared" si="23"/>
        <v>3.4724829896516426E-3</v>
      </c>
      <c r="K230">
        <f t="shared" si="24"/>
        <v>0.99261364960316922</v>
      </c>
      <c r="L230">
        <f t="shared" si="25"/>
        <v>35.049999999999848</v>
      </c>
    </row>
    <row r="231" spans="1:12">
      <c r="A231">
        <v>22.799999999999901</v>
      </c>
      <c r="B231">
        <f t="shared" si="21"/>
        <v>2.5575522505998947E-2</v>
      </c>
      <c r="C231">
        <f t="shared" si="22"/>
        <v>0.94370011223569816</v>
      </c>
      <c r="D231">
        <f t="shared" si="20"/>
        <v>35.199999999999854</v>
      </c>
      <c r="I231">
        <v>22.799999999999901</v>
      </c>
      <c r="J231">
        <f t="shared" si="23"/>
        <v>3.2465593605863299E-3</v>
      </c>
      <c r="K231">
        <f t="shared" si="24"/>
        <v>0.99317340347734739</v>
      </c>
      <c r="L231">
        <f t="shared" si="25"/>
        <v>35.199999999999854</v>
      </c>
    </row>
    <row r="232" spans="1:12">
      <c r="A232">
        <v>22.899999999999899</v>
      </c>
      <c r="B232">
        <f t="shared" si="21"/>
        <v>2.4712949757472701E-2</v>
      </c>
      <c r="C232">
        <f t="shared" si="22"/>
        <v>0.94621440859166761</v>
      </c>
      <c r="D232">
        <f t="shared" si="20"/>
        <v>35.349999999999852</v>
      </c>
      <c r="I232">
        <v>22.899999999999899</v>
      </c>
      <c r="J232">
        <f t="shared" si="23"/>
        <v>3.0324140588558358E-3</v>
      </c>
      <c r="K232">
        <f t="shared" si="24"/>
        <v>0.99369649041449504</v>
      </c>
      <c r="L232">
        <f t="shared" si="25"/>
        <v>35.349999999999852</v>
      </c>
    </row>
    <row r="233" spans="1:12">
      <c r="A233">
        <v>22.999999999999901</v>
      </c>
      <c r="B233">
        <f t="shared" si="21"/>
        <v>2.3865831276707068E-2</v>
      </c>
      <c r="C233">
        <f t="shared" si="22"/>
        <v>0.94864321736408441</v>
      </c>
      <c r="D233">
        <f t="shared" si="20"/>
        <v>35.499999999999851</v>
      </c>
      <c r="I233">
        <v>22.999999999999901</v>
      </c>
      <c r="J233">
        <f t="shared" si="23"/>
        <v>2.8296515132211152E-3</v>
      </c>
      <c r="K233">
        <f t="shared" si="24"/>
        <v>0.99418484054281786</v>
      </c>
      <c r="L233">
        <f t="shared" si="25"/>
        <v>35.499999999999851</v>
      </c>
    </row>
    <row r="234" spans="1:12">
      <c r="A234">
        <v>23.099999999999898</v>
      </c>
      <c r="B234">
        <f t="shared" si="21"/>
        <v>2.3034514135060163E-2</v>
      </c>
      <c r="C234">
        <f t="shared" si="22"/>
        <v>0.95098810159289748</v>
      </c>
      <c r="D234">
        <f t="shared" si="20"/>
        <v>35.649999999999849</v>
      </c>
      <c r="I234">
        <v>23.099999999999898</v>
      </c>
      <c r="J234">
        <f t="shared" si="23"/>
        <v>2.6378740685370438E-3</v>
      </c>
      <c r="K234">
        <f t="shared" si="24"/>
        <v>0.99464031787047491</v>
      </c>
      <c r="L234">
        <f t="shared" si="25"/>
        <v>35.649999999999849</v>
      </c>
    </row>
    <row r="235" spans="1:12">
      <c r="A235">
        <v>23.1999999999999</v>
      </c>
      <c r="B235">
        <f t="shared" si="21"/>
        <v>2.2219314286520988E-2</v>
      </c>
      <c r="C235">
        <f t="shared" si="22"/>
        <v>0.953250657468655</v>
      </c>
      <c r="D235">
        <f t="shared" si="20"/>
        <v>35.799999999999848</v>
      </c>
      <c r="I235">
        <v>23.1999999999999</v>
      </c>
      <c r="J235">
        <f t="shared" si="23"/>
        <v>2.4566832417509811E-3</v>
      </c>
      <c r="K235">
        <f t="shared" si="24"/>
        <v>0.99506472004373991</v>
      </c>
      <c r="L235">
        <f t="shared" si="25"/>
        <v>35.799999999999848</v>
      </c>
    </row>
    <row r="236" spans="1:12">
      <c r="A236">
        <v>23.299999999999901</v>
      </c>
      <c r="B236">
        <f t="shared" si="21"/>
        <v>2.1420516684112562E-2</v>
      </c>
      <c r="C236">
        <f t="shared" si="22"/>
        <v>0.95543251122598549</v>
      </c>
      <c r="D236">
        <f t="shared" si="20"/>
        <v>35.949999999999854</v>
      </c>
      <c r="I236">
        <v>23.299999999999901</v>
      </c>
      <c r="J236">
        <f t="shared" si="23"/>
        <v>2.2856809180936996E-3</v>
      </c>
      <c r="K236">
        <f t="shared" si="24"/>
        <v>0.99545977830954746</v>
      </c>
      <c r="L236">
        <f t="shared" si="25"/>
        <v>35.949999999999854</v>
      </c>
    </row>
    <row r="237" spans="1:12">
      <c r="A237">
        <v>23.399999999999899</v>
      </c>
      <c r="B237">
        <f t="shared" si="21"/>
        <v>2.0638375467699185E-2</v>
      </c>
      <c r="C237">
        <f t="shared" si="22"/>
        <v>0.95753531605230369</v>
      </c>
      <c r="D237">
        <f t="shared" si="20"/>
        <v>36.099999999999852</v>
      </c>
      <c r="I237">
        <v>23.399999999999899</v>
      </c>
      <c r="J237">
        <f t="shared" si="23"/>
        <v>2.124470484965241E-3</v>
      </c>
      <c r="K237">
        <f t="shared" si="24"/>
        <v>0.99582715767224572</v>
      </c>
      <c r="L237">
        <f t="shared" si="25"/>
        <v>36.099999999999852</v>
      </c>
    </row>
    <row r="238" spans="1:12">
      <c r="A238">
        <v>23.499999999999901</v>
      </c>
      <c r="B238">
        <f t="shared" si="21"/>
        <v>1.9873114221462949E-2</v>
      </c>
      <c r="C238">
        <f t="shared" si="22"/>
        <v>0.95956074901879607</v>
      </c>
      <c r="D238">
        <f t="shared" si="20"/>
        <v>36.249999999999851</v>
      </c>
      <c r="I238">
        <v>23.499999999999901</v>
      </c>
      <c r="J238">
        <f t="shared" si="23"/>
        <v>1.9726579014546718E-3</v>
      </c>
      <c r="K238">
        <f t="shared" si="24"/>
        <v>0.99616845723399017</v>
      </c>
      <c r="L238">
        <f t="shared" si="25"/>
        <v>36.249999999999851</v>
      </c>
    </row>
    <row r="239" spans="1:12">
      <c r="A239">
        <v>23.599999999999898</v>
      </c>
      <c r="B239">
        <f t="shared" si="21"/>
        <v>1.9124926299099367E-2</v>
      </c>
      <c r="C239">
        <f t="shared" si="22"/>
        <v>0.96151050804055571</v>
      </c>
      <c r="D239">
        <f t="shared" si="20"/>
        <v>36.399999999999849</v>
      </c>
      <c r="I239">
        <v>23.599999999999898</v>
      </c>
      <c r="J239">
        <f t="shared" si="23"/>
        <v>1.8298527018632662E-3</v>
      </c>
      <c r="K239">
        <f t="shared" si="24"/>
        <v>0.99648521070791196</v>
      </c>
      <c r="L239">
        <f t="shared" si="25"/>
        <v>36.399999999999849</v>
      </c>
    </row>
    <row r="240" spans="1:12">
      <c r="A240">
        <v>23.6999999999999</v>
      </c>
      <c r="B240">
        <f t="shared" si="21"/>
        <v>1.8393975214575399E-2</v>
      </c>
      <c r="C240">
        <f t="shared" si="22"/>
        <v>0.96338630887253607</v>
      </c>
      <c r="D240">
        <f t="shared" si="20"/>
        <v>36.549999999999848</v>
      </c>
      <c r="I240">
        <v>23.6999999999999</v>
      </c>
      <c r="J240">
        <f t="shared" si="23"/>
        <v>1.6956689320234571E-3</v>
      </c>
      <c r="K240">
        <f t="shared" si="24"/>
        <v>0.99677888709295304</v>
      </c>
      <c r="L240">
        <f t="shared" si="25"/>
        <v>36.549999999999848</v>
      </c>
    </row>
    <row r="241" spans="1:12">
      <c r="A241">
        <v>23.799999999999901</v>
      </c>
      <c r="B241">
        <f t="shared" si="21"/>
        <v>1.7680395096101698E-2</v>
      </c>
      <c r="C241">
        <f t="shared" si="22"/>
        <v>0.96518988214775914</v>
      </c>
      <c r="D241">
        <f t="shared" si="20"/>
        <v>36.699999999999854</v>
      </c>
      <c r="I241">
        <v>23.799999999999901</v>
      </c>
      <c r="J241">
        <f t="shared" si="23"/>
        <v>1.5697260176185527E-3</v>
      </c>
      <c r="K241">
        <f t="shared" si="24"/>
        <v>0.99705089149909598</v>
      </c>
      <c r="L241">
        <f t="shared" si="25"/>
        <v>36.699999999999854</v>
      </c>
    </row>
    <row r="242" spans="1:12">
      <c r="A242">
        <v>23.899999999999899</v>
      </c>
      <c r="B242">
        <f t="shared" si="21"/>
        <v>1.6984291200783663E-2</v>
      </c>
      <c r="C242">
        <f t="shared" si="22"/>
        <v>0.96692297046397835</v>
      </c>
      <c r="D242">
        <f t="shared" si="20"/>
        <v>36.849999999999852</v>
      </c>
      <c r="I242">
        <v>23.899999999999899</v>
      </c>
      <c r="J242">
        <f t="shared" si="23"/>
        <v>1.4516495641068523E-3</v>
      </c>
      <c r="K242">
        <f t="shared" si="24"/>
        <v>0.99730256611161738</v>
      </c>
      <c r="L242">
        <f t="shared" si="25"/>
        <v>36.849999999999852</v>
      </c>
    </row>
    <row r="243" spans="1:12">
      <c r="A243">
        <v>23.999999999999901</v>
      </c>
      <c r="B243">
        <f t="shared" si="21"/>
        <v>1.6305740487250527E-2</v>
      </c>
      <c r="C243">
        <f t="shared" si="22"/>
        <v>0.96858732552472748</v>
      </c>
      <c r="D243">
        <f t="shared" si="20"/>
        <v>36.999999999999851</v>
      </c>
      <c r="I243">
        <v>23.999999999999901</v>
      </c>
      <c r="J243">
        <f t="shared" si="23"/>
        <v>1.3410720882381353E-3</v>
      </c>
      <c r="K243">
        <f t="shared" si="24"/>
        <v>0.99753519128295842</v>
      </c>
      <c r="L243">
        <f t="shared" si="25"/>
        <v>36.999999999999851</v>
      </c>
    </row>
    <row r="244" spans="1:12">
      <c r="A244">
        <v>24.099999999999898</v>
      </c>
      <c r="B244">
        <f t="shared" si="21"/>
        <v>1.5644792243401383E-2</v>
      </c>
      <c r="C244">
        <f t="shared" si="22"/>
        <v>0.97018470534041423</v>
      </c>
      <c r="D244">
        <f t="shared" si="20"/>
        <v>37.149999999999849</v>
      </c>
      <c r="I244">
        <v>24.099999999999898</v>
      </c>
      <c r="J244">
        <f t="shared" si="23"/>
        <v>1.2376336815166471E-3</v>
      </c>
      <c r="K244">
        <f t="shared" si="24"/>
        <v>0.99774998674083681</v>
      </c>
      <c r="L244">
        <f t="shared" si="25"/>
        <v>37.149999999999849</v>
      </c>
    </row>
    <row r="245" spans="1:12">
      <c r="A245">
        <v>24.1999999999999</v>
      </c>
      <c r="B245">
        <f t="shared" si="21"/>
        <v>1.5001468766264842E-2</v>
      </c>
      <c r="C245">
        <f t="shared" si="22"/>
        <v>0.97171687149481767</v>
      </c>
      <c r="D245">
        <f t="shared" si="20"/>
        <v>37.299999999999848</v>
      </c>
      <c r="I245">
        <v>24.1999999999999</v>
      </c>
      <c r="J245">
        <f t="shared" si="23"/>
        <v>1.1409826063119228E-3</v>
      </c>
      <c r="K245">
        <f t="shared" si="24"/>
        <v>0.99794811290131047</v>
      </c>
      <c r="L245">
        <f t="shared" si="25"/>
        <v>37.299999999999848</v>
      </c>
    </row>
    <row r="246" spans="1:12">
      <c r="A246">
        <v>24.299999999999901</v>
      </c>
      <c r="B246">
        <f t="shared" si="21"/>
        <v>1.4375766090839919E-2</v>
      </c>
      <c r="C246">
        <f t="shared" si="22"/>
        <v>0.97318558648204923</v>
      </c>
      <c r="D246">
        <f t="shared" si="20"/>
        <v>37.449999999999854</v>
      </c>
      <c r="I246">
        <v>24.299999999999901</v>
      </c>
      <c r="J246">
        <f t="shared" si="23"/>
        <v>1.0507758256451856E-3</v>
      </c>
      <c r="K246">
        <f t="shared" si="24"/>
        <v>0.99813067227565033</v>
      </c>
      <c r="L246">
        <f t="shared" si="25"/>
        <v>37.449999999999854</v>
      </c>
    </row>
    <row r="247" spans="1:12">
      <c r="A247">
        <v>24.399999999999899</v>
      </c>
      <c r="B247">
        <f t="shared" si="21"/>
        <v>1.3767654764671563E-2</v>
      </c>
      <c r="C247">
        <f t="shared" si="22"/>
        <v>0.97459261111871098</v>
      </c>
      <c r="D247">
        <f t="shared" si="20"/>
        <v>37.599999999999852</v>
      </c>
      <c r="I247">
        <v>24.399999999999899</v>
      </c>
      <c r="J247">
        <f t="shared" si="23"/>
        <v>9.6667946798289725E-4</v>
      </c>
      <c r="K247">
        <f t="shared" si="24"/>
        <v>0.99829871096007361</v>
      </c>
      <c r="L247">
        <f t="shared" si="25"/>
        <v>37.599999999999852</v>
      </c>
    </row>
    <row r="248" spans="1:12">
      <c r="A248">
        <v>24.499999999999901</v>
      </c>
      <c r="B248">
        <f t="shared" si="21"/>
        <v>1.3177080664813781E-2</v>
      </c>
      <c r="C248">
        <f t="shared" si="22"/>
        <v>0.97593970203565927</v>
      </c>
      <c r="D248">
        <f t="shared" si="20"/>
        <v>37.749999999999851</v>
      </c>
      <c r="I248">
        <v>24.499999999999901</v>
      </c>
      <c r="J248">
        <f t="shared" si="23"/>
        <v>8.8836922864974634E-4</v>
      </c>
      <c r="K248">
        <f t="shared" si="24"/>
        <v>0.99845322019763727</v>
      </c>
      <c r="L248">
        <f t="shared" si="25"/>
        <v>37.749999999999851</v>
      </c>
    </row>
    <row r="249" spans="1:12">
      <c r="A249">
        <v>24.599999999999898</v>
      </c>
      <c r="B249">
        <f t="shared" si="21"/>
        <v>1.2603965853751176E-2</v>
      </c>
      <c r="C249">
        <f t="shared" si="22"/>
        <v>0.97722860925344135</v>
      </c>
      <c r="D249">
        <f t="shared" si="20"/>
        <v>37.899999999999849</v>
      </c>
      <c r="I249">
        <v>24.599999999999898</v>
      </c>
      <c r="J249">
        <f t="shared" si="23"/>
        <v>8.1553070972964535E-4</v>
      </c>
      <c r="K249">
        <f t="shared" si="24"/>
        <v>0.99859513800187971</v>
      </c>
      <c r="L249">
        <f t="shared" si="25"/>
        <v>37.899999999999849</v>
      </c>
    </row>
    <row r="250" spans="1:12">
      <c r="A250">
        <v>24.6999999999999</v>
      </c>
      <c r="B250">
        <f t="shared" si="21"/>
        <v>1.2048209470778393E-2</v>
      </c>
      <c r="C250">
        <f t="shared" si="22"/>
        <v>0.97846107384512726</v>
      </c>
      <c r="D250">
        <f t="shared" si="20"/>
        <v>38.049999999999848</v>
      </c>
      <c r="I250">
        <v>24.6999999999999</v>
      </c>
      <c r="J250">
        <f t="shared" si="23"/>
        <v>7.4785970055434448E-4</v>
      </c>
      <c r="K250">
        <f t="shared" si="24"/>
        <v>0.99872535083213088</v>
      </c>
      <c r="L250">
        <f t="shared" si="25"/>
        <v>38.049999999999848</v>
      </c>
    </row>
    <row r="251" spans="1:12">
      <c r="A251">
        <v>24.799999999999901</v>
      </c>
      <c r="B251">
        <f t="shared" si="21"/>
        <v>1.1509688655287502E-2</v>
      </c>
      <c r="C251">
        <f t="shared" si="22"/>
        <v>0.97963882568990335</v>
      </c>
      <c r="D251">
        <f>$G$7*A251+$G$8</f>
        <v>38.199999999999854</v>
      </c>
      <c r="I251">
        <v>24.799999999999901</v>
      </c>
      <c r="J251">
        <f t="shared" si="23"/>
        <v>6.8506240108529872E-4</v>
      </c>
      <c r="K251">
        <f t="shared" si="24"/>
        <v>0.99884469531077857</v>
      </c>
      <c r="L251">
        <f t="shared" si="25"/>
        <v>38.199999999999854</v>
      </c>
    </row>
    <row r="252" spans="1:12">
      <c r="A252">
        <v>24.899999999999899</v>
      </c>
      <c r="B252">
        <f t="shared" si="21"/>
        <v>1.0988259498372288E-2</v>
      </c>
      <c r="C252">
        <f t="shared" si="22"/>
        <v>0.98076358132044228</v>
      </c>
      <c r="D252">
        <f>$G$7*A252+$G$8</f>
        <v>38.349999999999852</v>
      </c>
      <c r="I252">
        <v>24.899999999999899</v>
      </c>
      <c r="J252">
        <f t="shared" si="23"/>
        <v>6.2685559067434944E-4</v>
      </c>
      <c r="K252">
        <f t="shared" si="24"/>
        <v>0.99895395997317737</v>
      </c>
      <c r="L252">
        <f t="shared" si="25"/>
        <v>38.349999999999852</v>
      </c>
    </row>
    <row r="253" spans="1:12">
      <c r="A253">
        <v>24.999999999999901</v>
      </c>
      <c r="B253">
        <f t="shared" si="21"/>
        <v>1.048375801913983E-2</v>
      </c>
      <c r="C253">
        <f t="shared" si="22"/>
        <v>0.98183704186669685</v>
      </c>
      <c r="D253">
        <f>$G$7*A253+$G$8</f>
        <v>38.499999999999851</v>
      </c>
      <c r="I253">
        <v>24.999999999999901</v>
      </c>
      <c r="J253">
        <f t="shared" si="23"/>
        <v>5.7296674484320453E-4</v>
      </c>
      <c r="K253">
        <f t="shared" si="24"/>
        <v>0.9990538870413147</v>
      </c>
      <c r="L253">
        <f t="shared" si="25"/>
        <v>38.499999999999851</v>
      </c>
    </row>
    <row r="254" spans="1:12">
      <c r="A254">
        <v>25.099999999999898</v>
      </c>
      <c r="B254">
        <f t="shared" si="21"/>
        <v>9.9960011621113756E-3</v>
      </c>
      <c r="C254">
        <f t="shared" si="22"/>
        <v>0.98286089109841179</v>
      </c>
      <c r="D254">
        <f>$G$7*A254+$G$8</f>
        <v>38.649999999999849</v>
      </c>
      <c r="I254">
        <v>25.099999999999898</v>
      </c>
      <c r="J254">
        <f t="shared" si="23"/>
        <v>5.2313410285081019E-4</v>
      </c>
      <c r="K254">
        <f t="shared" si="24"/>
        <v>0.99914517421280102</v>
      </c>
      <c r="L254">
        <f t="shared" si="25"/>
        <v>38.649999999999849</v>
      </c>
    </row>
    <row r="255" spans="1:12">
      <c r="A255">
        <v>25.1999999999999</v>
      </c>
      <c r="B255">
        <f t="shared" si="21"/>
        <v>9.5247878121041841E-3</v>
      </c>
      <c r="C255">
        <f t="shared" si="22"/>
        <v>0.9838367935682778</v>
      </c>
      <c r="D255">
        <f>$G$7*A255+$G$8</f>
        <v>38.799999999999848</v>
      </c>
      <c r="I255">
        <v>25.1999999999999</v>
      </c>
      <c r="J255">
        <f t="shared" si="23"/>
        <v>4.7710668892137587E-4</v>
      </c>
      <c r="K255">
        <f t="shared" si="24"/>
        <v>0.99922847645721735</v>
      </c>
      <c r="L255">
        <f t="shared" si="25"/>
        <v>38.799999999999848</v>
      </c>
    </row>
    <row r="256" spans="1:12">
      <c r="A256">
        <v>25.299999999999901</v>
      </c>
      <c r="B256">
        <f t="shared" si="21"/>
        <v>9.0698998230099269E-3</v>
      </c>
      <c r="C256">
        <f t="shared" si="22"/>
        <v>0.98476639285729939</v>
      </c>
      <c r="D256">
        <f t="shared" ref="D256:D296" si="26">$G$7*A256+$G$8</f>
        <v>38.949999999999854</v>
      </c>
      <c r="I256">
        <v>25.299999999999901</v>
      </c>
      <c r="J256">
        <f t="shared" si="23"/>
        <v>4.3464429008546464E-4</v>
      </c>
      <c r="K256">
        <f t="shared" si="24"/>
        <v>0.99930440781234542</v>
      </c>
      <c r="L256">
        <f t="shared" si="25"/>
        <v>38.949999999999854</v>
      </c>
    </row>
    <row r="257" spans="1:12">
      <c r="A257">
        <v>25.399999999999899</v>
      </c>
      <c r="B257">
        <f t="shared" si="21"/>
        <v>8.6311030569231947E-3</v>
      </c>
      <c r="C257">
        <f t="shared" si="22"/>
        <v>0.98565130992358696</v>
      </c>
      <c r="D257">
        <f t="shared" si="26"/>
        <v>39.099999999999852</v>
      </c>
      <c r="I257">
        <v>25.399999999999899</v>
      </c>
      <c r="J257">
        <f t="shared" si="23"/>
        <v>3.9551739364215751E-4</v>
      </c>
      <c r="K257">
        <f t="shared" si="24"/>
        <v>0.99937354317329641</v>
      </c>
      <c r="L257">
        <f t="shared" si="25"/>
        <v>39.099999999999852</v>
      </c>
    </row>
    <row r="258" spans="1:12">
      <c r="A258">
        <v>25.499999999999901</v>
      </c>
      <c r="B258">
        <f t="shared" si="21"/>
        <v>8.2081484301256783E-3</v>
      </c>
      <c r="C258">
        <f t="shared" si="22"/>
        <v>0.98649314155543411</v>
      </c>
      <c r="D258">
        <f t="shared" si="26"/>
        <v>39.249999999999851</v>
      </c>
      <c r="I258">
        <v>25.499999999999901</v>
      </c>
      <c r="J258">
        <f t="shared" si="23"/>
        <v>3.5950708728335081E-4</v>
      </c>
      <c r="K258">
        <f t="shared" si="24"/>
        <v>0.99943642006806421</v>
      </c>
      <c r="L258">
        <f t="shared" si="25"/>
        <v>39.249999999999851</v>
      </c>
    </row>
    <row r="259" spans="1:12">
      <c r="A259">
        <v>25.599999999999898</v>
      </c>
      <c r="B259">
        <f t="shared" si="21"/>
        <v>7.8007729624990432E-3</v>
      </c>
      <c r="C259">
        <f t="shared" si="22"/>
        <v>0.98729345892919174</v>
      </c>
      <c r="D259">
        <f t="shared" si="26"/>
        <v>39.399999999999849</v>
      </c>
      <c r="I259">
        <v>25.599999999999898</v>
      </c>
      <c r="J259">
        <f t="shared" si="23"/>
        <v>3.2640492493246881E-4</v>
      </c>
      <c r="K259">
        <f t="shared" si="24"/>
        <v>0.99949354041353167</v>
      </c>
      <c r="L259">
        <f t="shared" si="25"/>
        <v>39.399999999999849</v>
      </c>
    </row>
    <row r="260" spans="1:12">
      <c r="A260">
        <v>25.6999999999999</v>
      </c>
      <c r="B260">
        <f t="shared" ref="B260:B296" si="27">WEIBULL(A260,$G$3,$G$4,FALSE)*$G$5</f>
        <v>7.4087008270158445E-3</v>
      </c>
      <c r="C260">
        <f t="shared" ref="C260:C296" si="28">WEIBULL(A260,$G$3,$G$4,TRUE)</f>
        <v>0.98805380627211625</v>
      </c>
      <c r="D260">
        <f t="shared" si="26"/>
        <v>39.549999999999848</v>
      </c>
      <c r="I260">
        <v>25.6999999999999</v>
      </c>
      <c r="J260">
        <f t="shared" ref="J260:J296" si="29">WEIBULL(I260,$O$3,$O$4,FALSE)*$O$5</f>
        <v>2.9601276134062434E-4</v>
      </c>
      <c r="K260">
        <f t="shared" ref="K260:K296" si="30">WEIBULL(I260,$O$3,$O$4,TRUE)</f>
        <v>0.99954537224647244</v>
      </c>
      <c r="L260">
        <f t="shared" ref="L260:L296" si="31">$O$7*I260+$O$8</f>
        <v>39.549999999999848</v>
      </c>
    </row>
    <row r="261" spans="1:12">
      <c r="A261">
        <v>25.799999999999901</v>
      </c>
      <c r="B261">
        <f t="shared" si="27"/>
        <v>7.0316443960520107E-3</v>
      </c>
      <c r="C261">
        <f t="shared" si="28"/>
        <v>0.98877569963003387</v>
      </c>
      <c r="D261">
        <f t="shared" si="26"/>
        <v>39.699999999999854</v>
      </c>
      <c r="I261">
        <v>25.799999999999901</v>
      </c>
      <c r="J261">
        <f t="shared" si="29"/>
        <v>2.681425584547214E-4</v>
      </c>
      <c r="K261">
        <f t="shared" si="30"/>
        <v>0.99959235142459013</v>
      </c>
      <c r="L261">
        <f t="shared" si="31"/>
        <v>39.699999999999854</v>
      </c>
    </row>
    <row r="262" spans="1:12">
      <c r="A262">
        <v>25.899999999999899</v>
      </c>
      <c r="B262">
        <f t="shared" si="27"/>
        <v>6.6693052813645067E-3</v>
      </c>
      <c r="C262">
        <f t="shared" si="28"/>
        <v>0.98946062573934535</v>
      </c>
      <c r="D262">
        <f t="shared" si="26"/>
        <v>39.849999999999852</v>
      </c>
      <c r="I262">
        <v>25.899999999999899</v>
      </c>
      <c r="J262">
        <f t="shared" si="29"/>
        <v>2.4261616652567064E-4</v>
      </c>
      <c r="K262">
        <f t="shared" si="30"/>
        <v>0.99963488329314121</v>
      </c>
      <c r="L262">
        <f t="shared" si="31"/>
        <v>39.849999999999852</v>
      </c>
    </row>
    <row r="263" spans="1:12">
      <c r="A263">
        <v>25.999999999999901</v>
      </c>
      <c r="B263">
        <f t="shared" si="27"/>
        <v>6.3213753646935138E-3</v>
      </c>
      <c r="C263">
        <f t="shared" si="28"/>
        <v>0.99011004100258504</v>
      </c>
      <c r="D263">
        <f t="shared" si="26"/>
        <v>39.999999999999851</v>
      </c>
      <c r="I263">
        <v>25.999999999999901</v>
      </c>
      <c r="J263">
        <f t="shared" si="29"/>
        <v>2.1926508286205097E-4</v>
      </c>
      <c r="K263">
        <f t="shared" si="30"/>
        <v>0.99967334431317212</v>
      </c>
      <c r="L263">
        <f t="shared" si="31"/>
        <v>39.999999999999851</v>
      </c>
    </row>
    <row r="264" spans="1:12">
      <c r="A264">
        <v>26.099999999999898</v>
      </c>
      <c r="B264">
        <f t="shared" si="27"/>
        <v>5.9875378160712221E-3</v>
      </c>
      <c r="C264">
        <f t="shared" si="28"/>
        <v>0.99072537056644838</v>
      </c>
      <c r="D264">
        <f t="shared" si="26"/>
        <v>40.149999999999849</v>
      </c>
      <c r="I264">
        <v>26.099999999999898</v>
      </c>
      <c r="J264">
        <f t="shared" si="29"/>
        <v>1.9793019105689296E-4</v>
      </c>
      <c r="K264">
        <f t="shared" si="30"/>
        <v>0.99970808364788288</v>
      </c>
      <c r="L264">
        <f t="shared" si="31"/>
        <v>40.149999999999849</v>
      </c>
    </row>
    <row r="265" spans="1:12">
      <c r="A265">
        <v>26.1999999999999</v>
      </c>
      <c r="B265">
        <f t="shared" si="27"/>
        <v>5.6674680970523472E-3</v>
      </c>
      <c r="C265">
        <f t="shared" si="28"/>
        <v>0.99130800750091996</v>
      </c>
      <c r="D265">
        <f t="shared" si="26"/>
        <v>40.299999999999848</v>
      </c>
      <c r="I265">
        <v>26.1999999999999</v>
      </c>
      <c r="J265">
        <f t="shared" si="29"/>
        <v>1.7846148342414903E-4</v>
      </c>
      <c r="K265">
        <f t="shared" si="30"/>
        <v>0.99973942470409261</v>
      </c>
      <c r="L265">
        <f t="shared" si="31"/>
        <v>40.299999999999848</v>
      </c>
    </row>
    <row r="266" spans="1:12">
      <c r="A266">
        <v>26.299999999999901</v>
      </c>
      <c r="B266">
        <f t="shared" si="27"/>
        <v>5.3608349462231919E-3</v>
      </c>
      <c r="C266">
        <f t="shared" si="28"/>
        <v>0.9918593120778596</v>
      </c>
      <c r="D266">
        <f t="shared" si="26"/>
        <v>40.449999999999854</v>
      </c>
      <c r="I266">
        <v>26.299999999999901</v>
      </c>
      <c r="J266">
        <f t="shared" si="29"/>
        <v>1.607177692785334E-4</v>
      </c>
      <c r="K266">
        <f t="shared" si="30"/>
        <v>0.99976766662622774</v>
      </c>
      <c r="L266">
        <f t="shared" si="31"/>
        <v>40.449999999999854</v>
      </c>
    </row>
    <row r="267" spans="1:12">
      <c r="A267">
        <v>26.399999999999899</v>
      </c>
      <c r="B267">
        <f t="shared" si="27"/>
        <v>5.0673013444948916E-3</v>
      </c>
      <c r="C267">
        <f t="shared" si="28"/>
        <v>0.99238061114714804</v>
      </c>
      <c r="D267">
        <f t="shared" si="26"/>
        <v>40.599999999999852</v>
      </c>
      <c r="I267">
        <v>26.399999999999899</v>
      </c>
      <c r="J267">
        <f t="shared" si="29"/>
        <v>1.4456637157922239E-4</v>
      </c>
      <c r="K267">
        <f t="shared" si="30"/>
        <v>0.99979308574068826</v>
      </c>
      <c r="L267">
        <f t="shared" si="31"/>
        <v>40.599999999999852</v>
      </c>
    </row>
    <row r="268" spans="1:12">
      <c r="A268">
        <v>26.499999999999901</v>
      </c>
      <c r="B268">
        <f t="shared" si="27"/>
        <v>4.7865254578411467E-3</v>
      </c>
      <c r="C268">
        <f t="shared" si="28"/>
        <v>0.9928731976082541</v>
      </c>
      <c r="D268">
        <f t="shared" si="26"/>
        <v>40.749999999999851</v>
      </c>
      <c r="I268">
        <v>26.499999999999901</v>
      </c>
      <c r="J268">
        <f t="shared" si="29"/>
        <v>1.2988281433602488E-4</v>
      </c>
      <c r="K268">
        <f t="shared" si="30"/>
        <v>0.99981593694884974</v>
      </c>
      <c r="L268">
        <f t="shared" si="31"/>
        <v>40.749999999999851</v>
      </c>
    </row>
    <row r="269" spans="1:12">
      <c r="A269">
        <v>26.599999999999898</v>
      </c>
      <c r="B269">
        <f t="shared" si="27"/>
        <v>4.5181615553029301E-3</v>
      </c>
      <c r="C269">
        <f t="shared" si="28"/>
        <v>0.99333832997485594</v>
      </c>
      <c r="D269">
        <f t="shared" si="26"/>
        <v>40.899999999999849</v>
      </c>
      <c r="I269">
        <v>26.599999999999898</v>
      </c>
      <c r="J269">
        <f t="shared" si="29"/>
        <v>1.1655050304754252E-4</v>
      </c>
      <c r="K269">
        <f t="shared" si="30"/>
        <v>0.99983645506735797</v>
      </c>
      <c r="L269">
        <f t="shared" si="31"/>
        <v>40.899999999999849</v>
      </c>
    </row>
    <row r="270" spans="1:12">
      <c r="A270">
        <v>26.6999999999999</v>
      </c>
      <c r="B270">
        <f t="shared" si="27"/>
        <v>4.2618609002467844E-3</v>
      </c>
      <c r="C270">
        <f t="shared" si="28"/>
        <v>0.99377723202994117</v>
      </c>
      <c r="D270">
        <f t="shared" si="26"/>
        <v>41.049999999999848</v>
      </c>
      <c r="I270">
        <v>26.6999999999999</v>
      </c>
      <c r="J270">
        <f t="shared" si="29"/>
        <v>1.0446040030602438E-4</v>
      </c>
      <c r="K270">
        <f t="shared" si="30"/>
        <v>0.99985485611472935</v>
      </c>
      <c r="L270">
        <f t="shared" si="31"/>
        <v>41.049999999999848</v>
      </c>
    </row>
    <row r="271" spans="1:12">
      <c r="A271">
        <v>26.799999999999901</v>
      </c>
      <c r="B271">
        <f t="shared" si="27"/>
        <v>4.0172726130342012E-3</v>
      </c>
      <c r="C271">
        <f t="shared" si="28"/>
        <v>0.99419109256861871</v>
      </c>
      <c r="D271">
        <f t="shared" si="26"/>
        <v>41.199999999999854</v>
      </c>
      <c r="I271">
        <v>26.799999999999901</v>
      </c>
      <c r="J271">
        <f t="shared" si="29"/>
        <v>9.3510698564536367E-5</v>
      </c>
      <c r="K271">
        <f t="shared" si="30"/>
        <v>0.99987133854362387</v>
      </c>
      <c r="L271">
        <f t="shared" si="31"/>
        <v>41.199999999999854</v>
      </c>
    </row>
    <row r="272" spans="1:12">
      <c r="A272">
        <v>26.8999999999998</v>
      </c>
      <c r="B272">
        <f t="shared" si="27"/>
        <v>3.7840445034303906E-3</v>
      </c>
      <c r="C272">
        <f t="shared" si="28"/>
        <v>0.99458106522569678</v>
      </c>
      <c r="D272">
        <f t="shared" si="26"/>
        <v>41.349999999999696</v>
      </c>
      <c r="I272">
        <v>26.8999999999998</v>
      </c>
      <c r="J272">
        <f t="shared" si="29"/>
        <v>8.3606491920057299E-5</v>
      </c>
      <c r="K272">
        <f t="shared" si="30"/>
        <v>0.99988608441847138</v>
      </c>
      <c r="L272">
        <f t="shared" si="31"/>
        <v>41.349999999999696</v>
      </c>
    </row>
    <row r="273" spans="1:12">
      <c r="A273">
        <v>26.999999999999801</v>
      </c>
      <c r="B273">
        <f t="shared" si="27"/>
        <v>3.5618238712542051E-3</v>
      </c>
      <c r="C273">
        <f t="shared" si="28"/>
        <v>0.99494826838492789</v>
      </c>
      <c r="D273">
        <f t="shared" si="26"/>
        <v>41.499999999999702</v>
      </c>
      <c r="I273">
        <v>26.999999999999801</v>
      </c>
      <c r="J273">
        <f t="shared" si="29"/>
        <v>7.4659448622461762E-5</v>
      </c>
      <c r="K273">
        <f t="shared" si="30"/>
        <v>0.99989926053843403</v>
      </c>
      <c r="L273">
        <f t="shared" si="31"/>
        <v>41.499999999999702</v>
      </c>
    </row>
    <row r="274" spans="1:12">
      <c r="A274">
        <v>27.099999999999799</v>
      </c>
      <c r="B274">
        <f t="shared" si="27"/>
        <v>3.3502582739501244E-3</v>
      </c>
      <c r="C274">
        <f t="shared" si="28"/>
        <v>0.995293785166671</v>
      </c>
      <c r="D274">
        <f t="shared" si="26"/>
        <v>41.6499999999997</v>
      </c>
      <c r="I274">
        <v>27.099999999999799</v>
      </c>
      <c r="J274">
        <f t="shared" si="29"/>
        <v>6.658748587553019E-5</v>
      </c>
      <c r="K274">
        <f t="shared" si="30"/>
        <v>0.99991101950595596</v>
      </c>
      <c r="L274">
        <f t="shared" si="31"/>
        <v>41.6499999999997</v>
      </c>
    </row>
    <row r="275" spans="1:12">
      <c r="A275">
        <v>27.1999999999998</v>
      </c>
      <c r="B275">
        <f t="shared" si="27"/>
        <v>3.1489962599295647E-3</v>
      </c>
      <c r="C275">
        <f t="shared" si="28"/>
        <v>0.99561866349061245</v>
      </c>
      <c r="D275">
        <f t="shared" si="26"/>
        <v>41.799999999999699</v>
      </c>
      <c r="I275">
        <v>27.1999999999998</v>
      </c>
      <c r="J275">
        <f t="shared" si="29"/>
        <v>5.9314448352549608E-5</v>
      </c>
      <c r="K275">
        <f t="shared" si="30"/>
        <v>0.99992150074140451</v>
      </c>
      <c r="L275">
        <f t="shared" si="31"/>
        <v>41.799999999999699</v>
      </c>
    </row>
    <row r="276" spans="1:12">
      <c r="A276">
        <v>27.299999999999802</v>
      </c>
      <c r="B276">
        <f t="shared" si="27"/>
        <v>2.9576880667117702E-3</v>
      </c>
      <c r="C276">
        <f t="shared" si="28"/>
        <v>0.99592391621006637</v>
      </c>
      <c r="D276">
        <f t="shared" si="26"/>
        <v>41.949999999999704</v>
      </c>
      <c r="I276">
        <v>27.299999999999802</v>
      </c>
      <c r="J276">
        <f t="shared" si="29"/>
        <v>5.2769791707990049E-5</v>
      </c>
      <c r="K276">
        <f t="shared" si="30"/>
        <v>0.9999308314445301</v>
      </c>
      <c r="L276">
        <f t="shared" si="31"/>
        <v>41.949999999999704</v>
      </c>
    </row>
    <row r="277" spans="1:12">
      <c r="A277">
        <v>27.3999999999998</v>
      </c>
      <c r="B277">
        <f t="shared" si="27"/>
        <v>2.7759862830606598E-3</v>
      </c>
      <c r="C277">
        <f t="shared" si="28"/>
        <v>0.99621052131429466</v>
      </c>
      <c r="D277">
        <f t="shared" si="26"/>
        <v>42.099999999999696</v>
      </c>
      <c r="I277">
        <v>27.3999999999998</v>
      </c>
      <c r="J277">
        <f t="shared" si="29"/>
        <v>4.6888272227853767E-5</v>
      </c>
      <c r="K277">
        <f t="shared" si="30"/>
        <v>0.99993912750367464</v>
      </c>
      <c r="L277">
        <f t="shared" si="31"/>
        <v>42.099999999999696</v>
      </c>
    </row>
    <row r="278" spans="1:12">
      <c r="A278">
        <v>27.499999999999801</v>
      </c>
      <c r="B278">
        <f t="shared" si="27"/>
        <v>2.6035464744861088E-3</v>
      </c>
      <c r="C278">
        <f t="shared" si="28"/>
        <v>0.99647942219521479</v>
      </c>
      <c r="D278">
        <f t="shared" si="26"/>
        <v>42.249999999999702</v>
      </c>
      <c r="I278">
        <v>27.499999999999801</v>
      </c>
      <c r="J278">
        <f t="shared" si="29"/>
        <v>4.1609643626316558E-5</v>
      </c>
      <c r="K278">
        <f t="shared" si="30"/>
        <v>0.99994649435383776</v>
      </c>
      <c r="L278">
        <f t="shared" si="31"/>
        <v>42.249999999999702</v>
      </c>
    </row>
    <row r="279" spans="1:12">
      <c r="A279">
        <v>27.599999999999799</v>
      </c>
      <c r="B279">
        <f t="shared" si="27"/>
        <v>2.4400277716437931E-3</v>
      </c>
      <c r="C279">
        <f t="shared" si="28"/>
        <v>0.99673152797480447</v>
      </c>
      <c r="D279">
        <f t="shared" si="26"/>
        <v>42.3999999999997</v>
      </c>
      <c r="I279">
        <v>27.599999999999799</v>
      </c>
      <c r="J279">
        <f t="shared" si="29"/>
        <v>3.6878361865626285E-5</v>
      </c>
      <c r="K279">
        <f t="shared" si="30"/>
        <v>0.99995302778486583</v>
      </c>
      <c r="L279">
        <f t="shared" si="31"/>
        <v>42.3999999999997</v>
      </c>
    </row>
    <row r="280" spans="1:12">
      <c r="A280">
        <v>27.6999999999998</v>
      </c>
      <c r="B280">
        <f t="shared" si="27"/>
        <v>2.2850934213299802E-3</v>
      </c>
      <c r="C280">
        <f t="shared" si="28"/>
        <v>0.99696771388947891</v>
      </c>
      <c r="D280">
        <f t="shared" si="26"/>
        <v>42.549999999999699</v>
      </c>
      <c r="I280">
        <v>27.6999999999998</v>
      </c>
      <c r="J280">
        <f t="shared" si="29"/>
        <v>3.26432987506221E-5</v>
      </c>
      <c r="K280">
        <f t="shared" si="30"/>
        <v>0.99995881470116654</v>
      </c>
      <c r="L280">
        <f t="shared" si="31"/>
        <v>42.549999999999699</v>
      </c>
    </row>
    <row r="281" spans="1:12">
      <c r="A281">
        <v>27.799999999999802</v>
      </c>
      <c r="B281">
        <f t="shared" si="27"/>
        <v>2.138411299925124E-3</v>
      </c>
      <c r="C281">
        <f t="shared" si="28"/>
        <v>0.99718882172768974</v>
      </c>
      <c r="D281">
        <f t="shared" si="26"/>
        <v>42.699999999999704</v>
      </c>
      <c r="I281">
        <v>27.799999999999802</v>
      </c>
      <c r="J281">
        <f t="shared" si="29"/>
        <v>2.8857464929260125E-5</v>
      </c>
      <c r="K281">
        <f t="shared" si="30"/>
        <v>0.99996393383446469</v>
      </c>
      <c r="L281">
        <f t="shared" si="31"/>
        <v>42.699999999999704</v>
      </c>
    </row>
    <row r="282" spans="1:12">
      <c r="A282">
        <v>27.8999999999998</v>
      </c>
      <c r="B282">
        <f t="shared" si="27"/>
        <v>1.9996543892922048E-3</v>
      </c>
      <c r="C282">
        <f t="shared" si="28"/>
        <v>0.99739566031699145</v>
      </c>
      <c r="D282">
        <f t="shared" si="26"/>
        <v>42.849999999999696</v>
      </c>
      <c r="I282">
        <v>27.8999999999998</v>
      </c>
      <c r="J282">
        <f t="shared" si="29"/>
        <v>2.5477742816671238E-5</v>
      </c>
      <c r="K282">
        <f t="shared" si="30"/>
        <v>0.99996845641121246</v>
      </c>
      <c r="L282">
        <f t="shared" si="31"/>
        <v>42.849999999999696</v>
      </c>
    </row>
    <row r="283" spans="1:12">
      <c r="A283">
        <v>27.999999999999801</v>
      </c>
      <c r="B283">
        <f t="shared" si="27"/>
        <v>1.8685012152816955E-3</v>
      </c>
      <c r="C283">
        <f t="shared" si="28"/>
        <v>0.99758900605682477</v>
      </c>
      <c r="D283">
        <f t="shared" si="26"/>
        <v>42.999999999999702</v>
      </c>
      <c r="I283">
        <v>27.999999999999801</v>
      </c>
      <c r="J283">
        <f t="shared" si="29"/>
        <v>2.2464629852878072E-5</v>
      </c>
      <c r="K283">
        <f t="shared" si="30"/>
        <v>0.99997244677634223</v>
      </c>
      <c r="L283">
        <f t="shared" si="31"/>
        <v>42.999999999999702</v>
      </c>
    </row>
    <row r="284" spans="1:12">
      <c r="A284">
        <v>28.099999999999799</v>
      </c>
      <c r="B284">
        <f t="shared" si="27"/>
        <v>1.7446362491349036E-3</v>
      </c>
      <c r="C284">
        <f t="shared" si="28"/>
        <v>0.9977696034932938</v>
      </c>
      <c r="D284">
        <f t="shared" si="26"/>
        <v>43.1499999999997</v>
      </c>
      <c r="I284">
        <v>28.099999999999799</v>
      </c>
      <c r="J284">
        <f t="shared" si="29"/>
        <v>1.9781992403689807E-5</v>
      </c>
      <c r="K284">
        <f t="shared" si="30"/>
        <v>0.99997596297511349</v>
      </c>
      <c r="L284">
        <f t="shared" si="31"/>
        <v>43.1499999999997</v>
      </c>
    </row>
    <row r="285" spans="1:12">
      <c r="A285">
        <v>28.1999999999998</v>
      </c>
      <c r="B285">
        <f t="shared" si="27"/>
        <v>1.627750272209423E-3</v>
      </c>
      <c r="C285">
        <f t="shared" si="28"/>
        <v>0.99793816593224471</v>
      </c>
      <c r="D285">
        <f t="shared" si="26"/>
        <v>43.299999999999699</v>
      </c>
      <c r="I285">
        <v>28.1999999999998</v>
      </c>
      <c r="J285">
        <f t="shared" si="29"/>
        <v>1.7396830520656765E-5</v>
      </c>
      <c r="K285">
        <f t="shared" si="30"/>
        <v>0.99997905729484504</v>
      </c>
      <c r="L285">
        <f t="shared" si="31"/>
        <v>43.299999999999699</v>
      </c>
    </row>
    <row r="286" spans="1:12">
      <c r="A286">
        <v>28.299999999999802</v>
      </c>
      <c r="B286">
        <f t="shared" si="27"/>
        <v>1.517540704576413E-3</v>
      </c>
      <c r="C286">
        <f t="shared" si="28"/>
        <v>0.99809537608700549</v>
      </c>
      <c r="D286">
        <f t="shared" si="26"/>
        <v>43.449999999999704</v>
      </c>
      <c r="I286">
        <v>28.299999999999802</v>
      </c>
      <c r="J286">
        <f t="shared" si="29"/>
        <v>1.5279053689450977E-5</v>
      </c>
      <c r="K286">
        <f t="shared" si="30"/>
        <v>0.99998177676835487</v>
      </c>
      <c r="L286">
        <f t="shared" si="31"/>
        <v>43.449999999999704</v>
      </c>
    </row>
    <row r="287" spans="1:12">
      <c r="A287">
        <v>28.3999999999998</v>
      </c>
      <c r="B287">
        <f t="shared" si="27"/>
        <v>1.413711898155893E-3</v>
      </c>
      <c r="C287">
        <f t="shared" si="28"/>
        <v>0.99824188675720671</v>
      </c>
      <c r="D287">
        <f t="shared" si="26"/>
        <v>43.599999999999696</v>
      </c>
      <c r="I287">
        <v>28.3999999999998</v>
      </c>
      <c r="J287">
        <f t="shared" si="29"/>
        <v>1.3401267616678014E-5</v>
      </c>
      <c r="K287">
        <f t="shared" si="30"/>
        <v>0.99998416364094533</v>
      </c>
      <c r="L287">
        <f t="shared" si="31"/>
        <v>43.599999999999696</v>
      </c>
    </row>
    <row r="288" spans="1:12">
      <c r="A288">
        <v>28.499999999999801</v>
      </c>
      <c r="B288">
        <f t="shared" si="27"/>
        <v>1.3159753951662834E-3</v>
      </c>
      <c r="C288">
        <f t="shared" si="28"/>
        <v>0.99837832153517458</v>
      </c>
      <c r="D288">
        <f t="shared" si="26"/>
        <v>43.749999999999702</v>
      </c>
      <c r="I288">
        <v>28.499999999999801</v>
      </c>
      <c r="J288">
        <f t="shared" si="29"/>
        <v>1.1738572032920332E-5</v>
      </c>
      <c r="K288">
        <f t="shared" si="30"/>
        <v>0.99998625580277012</v>
      </c>
      <c r="L288">
        <f t="shared" si="31"/>
        <v>43.749999999999702</v>
      </c>
    </row>
    <row r="289" spans="1:12">
      <c r="A289">
        <v>28.599999999999799</v>
      </c>
      <c r="B289">
        <f t="shared" si="27"/>
        <v>1.2240501527649762E-3</v>
      </c>
      <c r="C289">
        <f t="shared" si="28"/>
        <v>0.99850527553647017</v>
      </c>
      <c r="D289">
        <f t="shared" si="26"/>
        <v>43.8999999999997</v>
      </c>
      <c r="I289">
        <v>28.599999999999799</v>
      </c>
      <c r="J289">
        <f t="shared" si="29"/>
        <v>1.0268369424672006E-5</v>
      </c>
      <c r="K289">
        <f t="shared" si="30"/>
        <v>0.99998808718841603</v>
      </c>
      <c r="L289">
        <f t="shared" si="31"/>
        <v>43.8999999999997</v>
      </c>
    </row>
    <row r="290" spans="1:12">
      <c r="A290">
        <v>28.6999999999998</v>
      </c>
      <c r="B290">
        <f t="shared" si="27"/>
        <v>1.1376627348493663E-3</v>
      </c>
      <c r="C290">
        <f t="shared" si="28"/>
        <v>0.99862331615124333</v>
      </c>
      <c r="D290">
        <f t="shared" si="26"/>
        <v>44.049999999999699</v>
      </c>
      <c r="I290">
        <v>28.6999999999998</v>
      </c>
      <c r="J290">
        <f t="shared" si="29"/>
        <v>8.9701845496210368E-6</v>
      </c>
      <c r="K290">
        <f t="shared" si="30"/>
        <v>0.99998968814550582</v>
      </c>
      <c r="L290">
        <f t="shared" si="31"/>
        <v>44.049999999999699</v>
      </c>
    </row>
    <row r="291" spans="1:12">
      <c r="A291">
        <v>28.799999999999802</v>
      </c>
      <c r="B291">
        <f t="shared" si="27"/>
        <v>1.056547472071535E-3</v>
      </c>
      <c r="C291">
        <f t="shared" si="28"/>
        <v>0.99873298381316722</v>
      </c>
      <c r="D291">
        <f t="shared" si="26"/>
        <v>44.199999999999704</v>
      </c>
      <c r="I291">
        <v>28.799999999999802</v>
      </c>
      <c r="J291">
        <f t="shared" si="29"/>
        <v>7.8254945382810881E-6</v>
      </c>
      <c r="K291">
        <f t="shared" si="30"/>
        <v>0.99999108577410711</v>
      </c>
      <c r="L291">
        <f t="shared" si="31"/>
        <v>44.199999999999704</v>
      </c>
    </row>
    <row r="292" spans="1:12">
      <c r="A292">
        <v>28.8999999999998</v>
      </c>
      <c r="B292">
        <f t="shared" si="27"/>
        <v>9.804465911950294E-4</v>
      </c>
      <c r="C292">
        <f t="shared" si="28"/>
        <v>0.99883479278283283</v>
      </c>
      <c r="D292">
        <f t="shared" si="26"/>
        <v>44.349999999999696</v>
      </c>
      <c r="I292">
        <v>28.8999999999998</v>
      </c>
      <c r="J292">
        <f t="shared" si="29"/>
        <v>6.8175693400334628E-6</v>
      </c>
      <c r="K292">
        <f t="shared" si="30"/>
        <v>0.99999230423868934</v>
      </c>
      <c r="L292">
        <f t="shared" si="31"/>
        <v>44.349999999999696</v>
      </c>
    </row>
    <row r="293" spans="1:12">
      <c r="A293">
        <v>28.999999999999801</v>
      </c>
      <c r="B293">
        <f t="shared" si="27"/>
        <v>9.0911031498834354E-4</v>
      </c>
      <c r="C293">
        <f t="shared" si="28"/>
        <v>0.99892923194259431</v>
      </c>
      <c r="D293">
        <f t="shared" si="26"/>
        <v>44.499999999999702</v>
      </c>
      <c r="I293">
        <v>28.999999999999801</v>
      </c>
      <c r="J293">
        <f t="shared" si="29"/>
        <v>5.9313222329570833E-6</v>
      </c>
      <c r="K293">
        <f t="shared" si="30"/>
        <v>0.99999336505433212</v>
      </c>
      <c r="L293">
        <f t="shared" si="31"/>
        <v>44.499999999999702</v>
      </c>
    </row>
    <row r="294" spans="1:12">
      <c r="A294">
        <v>29.099999999999799</v>
      </c>
      <c r="B294">
        <f t="shared" si="27"/>
        <v>8.4229693390773974E-4</v>
      </c>
      <c r="C294">
        <f t="shared" si="28"/>
        <v>0.99901676559998409</v>
      </c>
      <c r="D294">
        <f t="shared" si="26"/>
        <v>44.6499999999997</v>
      </c>
      <c r="I294">
        <v>29.099999999999799</v>
      </c>
      <c r="J294">
        <f t="shared" si="29"/>
        <v>5.1531700840847486E-6</v>
      </c>
      <c r="K294">
        <f t="shared" si="30"/>
        <v>0.99999428734883478</v>
      </c>
      <c r="L294">
        <f t="shared" si="31"/>
        <v>44.6499999999997</v>
      </c>
    </row>
    <row r="295" spans="1:12">
      <c r="A295">
        <v>29.1999999999998</v>
      </c>
      <c r="B295">
        <f t="shared" si="27"/>
        <v>7.7977285087085541E-4</v>
      </c>
      <c r="C295">
        <f t="shared" si="28"/>
        <v>0.99909783429693888</v>
      </c>
      <c r="D295">
        <f t="shared" si="26"/>
        <v>44.799999999999699</v>
      </c>
      <c r="I295">
        <v>29.1999999999998</v>
      </c>
      <c r="J295">
        <f t="shared" si="29"/>
        <v>4.4709030196126071E-6</v>
      </c>
      <c r="K295">
        <f t="shared" si="30"/>
        <v>0.99999508810232607</v>
      </c>
      <c r="L295">
        <f t="shared" si="31"/>
        <v>44.799999999999699</v>
      </c>
    </row>
    <row r="296" spans="1:12">
      <c r="A296">
        <v>29.299999999999802</v>
      </c>
      <c r="B296">
        <f t="shared" si="27"/>
        <v>7.2131260046333281E-4</v>
      </c>
      <c r="C296">
        <f t="shared" si="28"/>
        <v>0.99917285562221325</v>
      </c>
      <c r="D296">
        <f t="shared" si="26"/>
        <v>44.949999999999704</v>
      </c>
      <c r="I296">
        <v>29.299999999999802</v>
      </c>
      <c r="J296">
        <f t="shared" si="29"/>
        <v>3.8735631427615427E-6</v>
      </c>
      <c r="K296">
        <f t="shared" si="30"/>
        <v>0.99999578236591025</v>
      </c>
      <c r="L296">
        <f t="shared" si="31"/>
        <v>44.949999999999704</v>
      </c>
    </row>
  </sheetData>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A1:U296"/>
  <sheetViews>
    <sheetView zoomScaleNormal="100" workbookViewId="0"/>
  </sheetViews>
  <sheetFormatPr defaultRowHeight="15"/>
  <cols>
    <col min="1" max="1" width="13.85546875" customWidth="1"/>
    <col min="2" max="2" width="17" customWidth="1"/>
    <col min="3" max="3" width="11.5703125" bestFit="1" customWidth="1"/>
    <col min="4" max="4" width="11" customWidth="1"/>
    <col min="5" max="5" width="9.5703125" customWidth="1"/>
    <col min="6" max="6" width="20.140625" customWidth="1"/>
    <col min="7" max="7" width="18.85546875" customWidth="1"/>
    <col min="8" max="8" width="18.7109375" style="4" customWidth="1"/>
    <col min="9" max="12" width="9.140625" style="54"/>
    <col min="13" max="13" width="12.140625" style="54" bestFit="1" customWidth="1"/>
    <col min="14" max="14" width="9.140625" style="54"/>
    <col min="15" max="16" width="12" style="54" bestFit="1" customWidth="1"/>
    <col min="17" max="20" width="9.140625" style="54"/>
    <col min="21" max="21" width="12" style="54" bestFit="1" customWidth="1"/>
  </cols>
  <sheetData>
    <row r="1" spans="1:21">
      <c r="A1" s="55" t="s">
        <v>24</v>
      </c>
      <c r="B1" s="56"/>
      <c r="C1" s="57"/>
      <c r="D1" s="67"/>
      <c r="E1" s="56"/>
      <c r="F1" s="56"/>
      <c r="G1" s="56"/>
      <c r="H1" s="57"/>
    </row>
    <row r="2" spans="1:21">
      <c r="A2" s="58"/>
      <c r="B2" s="59"/>
      <c r="C2" s="2"/>
      <c r="D2" s="58"/>
      <c r="E2" s="68" t="s">
        <v>76</v>
      </c>
      <c r="F2" s="59"/>
      <c r="G2" s="59"/>
      <c r="I2" s="54" t="s">
        <v>10</v>
      </c>
      <c r="J2" s="54" t="s">
        <v>11</v>
      </c>
      <c r="K2" s="54" t="s">
        <v>12</v>
      </c>
      <c r="L2" s="54" t="s">
        <v>15</v>
      </c>
      <c r="M2" s="54" t="s">
        <v>16</v>
      </c>
      <c r="O2" s="54" t="s">
        <v>17</v>
      </c>
      <c r="P2" s="54" t="s">
        <v>7</v>
      </c>
      <c r="S2" s="54" t="s">
        <v>6</v>
      </c>
      <c r="T2" s="54" t="s">
        <v>7</v>
      </c>
      <c r="U2" s="54" t="s">
        <v>8</v>
      </c>
    </row>
    <row r="3" spans="1:21">
      <c r="A3" s="58" t="s">
        <v>9</v>
      </c>
      <c r="B3" s="59"/>
      <c r="C3" s="4"/>
      <c r="D3" s="58"/>
      <c r="E3" s="90">
        <f ca="1">P296</f>
        <v>1.087393455316083E-2</v>
      </c>
      <c r="F3" s="59"/>
      <c r="G3" s="59"/>
      <c r="I3" s="54">
        <f ca="1">IF(C13=4,IF(S3&lt;$C$20,0,1),IF(S3&lt;($C$20+$C$14),0,1))</f>
        <v>0</v>
      </c>
      <c r="J3" s="54">
        <f ca="1">IF(S3&lt;$C$22,0,1)</f>
        <v>0</v>
      </c>
      <c r="K3" s="54">
        <f t="shared" ref="K3:K66" ca="1" si="0">-$C$16*MAX(I3,J3)</f>
        <v>0</v>
      </c>
      <c r="L3" s="54">
        <v>500</v>
      </c>
      <c r="M3" s="54">
        <f ca="1">L3+K3</f>
        <v>500</v>
      </c>
      <c r="N3" s="54">
        <f ca="1">MAX(M3,0)</f>
        <v>500</v>
      </c>
      <c r="O3" s="54">
        <f t="shared" ref="O3:O66" ca="1" si="1">IF(N3=500,U3,N3)</f>
        <v>2.0835754793423944E-13</v>
      </c>
      <c r="P3" s="54">
        <f ca="1">T3</f>
        <v>0</v>
      </c>
      <c r="R3" s="54">
        <v>1E-3</v>
      </c>
      <c r="S3" s="54">
        <f t="shared" ref="S3:S66" ca="1" si="2">$B$33*R3+$B$32</f>
        <v>2.6733381653140831</v>
      </c>
      <c r="T3" s="54">
        <f t="shared" ref="T3:T66" ca="1" si="3">WEIBULL(R3,$B$5,$C$5,TRUE)*$A$5</f>
        <v>0</v>
      </c>
      <c r="U3" s="54">
        <f t="shared" ref="U3:U66" ca="1" si="4">WEIBULL(R3,$B$5,$C$5,FALSE)*$A$5</f>
        <v>2.0835754793423944E-13</v>
      </c>
    </row>
    <row r="4" spans="1:21">
      <c r="A4" s="60" t="s">
        <v>4</v>
      </c>
      <c r="B4" s="61" t="s">
        <v>0</v>
      </c>
      <c r="C4" s="4" t="s">
        <v>1</v>
      </c>
      <c r="D4" s="58"/>
      <c r="E4" s="59"/>
      <c r="F4" s="59"/>
      <c r="G4" s="59"/>
      <c r="I4" s="54">
        <f t="shared" ref="I4:I67" ca="1" si="5">IF(S4&lt;$C$21,0,IF(S4&lt;$C$21+$C$17,($S$5-$S$4)+I3,I3))</f>
        <v>0</v>
      </c>
      <c r="J4" s="54">
        <f t="shared" ref="J4:J67" ca="1" si="6">IF(S4&lt;$C$22,0,MAX(I4,J3+$S$5-$S$4))</f>
        <v>0</v>
      </c>
      <c r="K4" s="54">
        <f t="shared" ca="1" si="0"/>
        <v>0</v>
      </c>
      <c r="L4" s="54">
        <f t="shared" ref="L4:L67" ca="1" si="7">IF(K4=0,500,IF(L3=500,U4,L3))</f>
        <v>500</v>
      </c>
      <c r="M4" s="54">
        <f t="shared" ref="M4:M67" ca="1" si="8">L4+K4</f>
        <v>500</v>
      </c>
      <c r="N4" s="54">
        <f t="shared" ref="N4:N67" ca="1" si="9">MAX(M4,0)</f>
        <v>500</v>
      </c>
      <c r="O4" s="54">
        <f t="shared" ca="1" si="1"/>
        <v>3.5135920621352532E-8</v>
      </c>
      <c r="P4" s="54">
        <f t="shared" ref="P4:P67" ca="1" si="10">MIN(IF(N4=500,T4,P3+N4/10),$A$5)</f>
        <v>6.0949445490621201E-10</v>
      </c>
      <c r="R4" s="54">
        <v>6.7000000000000004E-2</v>
      </c>
      <c r="S4" s="54">
        <f t="shared" ca="1" si="2"/>
        <v>2.7723381653140828</v>
      </c>
      <c r="T4" s="54">
        <f t="shared" ca="1" si="3"/>
        <v>6.0949445490621201E-10</v>
      </c>
      <c r="U4" s="54">
        <f t="shared" ca="1" si="4"/>
        <v>3.5135920621352532E-8</v>
      </c>
    </row>
    <row r="5" spans="1:21">
      <c r="A5" s="62">
        <f ca="1">'Simulation Scenarios'!B5</f>
        <v>1</v>
      </c>
      <c r="B5" s="86">
        <f ca="1">GAMMAINV(RAND(),'Simulation Scenarios'!C5/0.02,0.02)</f>
        <v>3.8623921057564274</v>
      </c>
      <c r="C5" s="77">
        <f ca="1">GAMMAINV(RAND(),'Simulation Scenarios'!D5/0.15,0.15)</f>
        <v>16.289576365503912</v>
      </c>
      <c r="D5" s="58"/>
      <c r="E5" s="59"/>
      <c r="F5" s="59"/>
      <c r="G5" s="59"/>
      <c r="I5" s="54">
        <f t="shared" ca="1" si="5"/>
        <v>0</v>
      </c>
      <c r="J5" s="54">
        <f t="shared" ca="1" si="6"/>
        <v>0</v>
      </c>
      <c r="K5" s="54">
        <f t="shared" ca="1" si="0"/>
        <v>0</v>
      </c>
      <c r="L5" s="54">
        <f t="shared" ca="1" si="7"/>
        <v>500</v>
      </c>
      <c r="M5" s="54">
        <f t="shared" ca="1" si="8"/>
        <v>500</v>
      </c>
      <c r="N5" s="54">
        <f t="shared" ca="1" si="9"/>
        <v>500</v>
      </c>
      <c r="O5" s="54">
        <f t="shared" ca="1" si="1"/>
        <v>4.7983874121743322E-7</v>
      </c>
      <c r="P5" s="54">
        <f t="shared" ca="1" si="10"/>
        <v>2.0747005557986142E-8</v>
      </c>
      <c r="R5" s="54">
        <f>R4+0.1</f>
        <v>0.16700000000000001</v>
      </c>
      <c r="S5" s="54">
        <f t="shared" ca="1" si="2"/>
        <v>2.9223381653140832</v>
      </c>
      <c r="T5" s="54">
        <f t="shared" ca="1" si="3"/>
        <v>2.0747005557986142E-8</v>
      </c>
      <c r="U5" s="54">
        <f t="shared" ca="1" si="4"/>
        <v>4.7983874121743322E-7</v>
      </c>
    </row>
    <row r="6" spans="1:21">
      <c r="A6" s="58"/>
      <c r="B6" s="59"/>
      <c r="C6" s="4"/>
      <c r="D6" s="58"/>
      <c r="E6" s="59"/>
      <c r="F6" s="59"/>
      <c r="G6" s="59"/>
      <c r="I6" s="54">
        <f t="shared" ca="1" si="5"/>
        <v>0</v>
      </c>
      <c r="J6" s="54">
        <f t="shared" ca="1" si="6"/>
        <v>0</v>
      </c>
      <c r="K6" s="54">
        <f t="shared" ca="1" si="0"/>
        <v>0</v>
      </c>
      <c r="L6" s="54">
        <f t="shared" ca="1" si="7"/>
        <v>500</v>
      </c>
      <c r="M6" s="54">
        <f t="shared" ca="1" si="8"/>
        <v>500</v>
      </c>
      <c r="N6" s="54">
        <f t="shared" ca="1" si="9"/>
        <v>500</v>
      </c>
      <c r="O6" s="54">
        <f t="shared" ca="1" si="1"/>
        <v>1.8383824340961154E-6</v>
      </c>
      <c r="P6" s="54">
        <f t="shared" ca="1" si="10"/>
        <v>1.2708397478800038E-7</v>
      </c>
      <c r="R6" s="54">
        <f t="shared" ref="R6:R69" si="11">R5+0.1</f>
        <v>0.26700000000000002</v>
      </c>
      <c r="S6" s="54">
        <f t="shared" ca="1" si="2"/>
        <v>3.0723381653140831</v>
      </c>
      <c r="T6" s="54">
        <f t="shared" ca="1" si="3"/>
        <v>1.2708397478800038E-7</v>
      </c>
      <c r="U6" s="54">
        <f t="shared" ca="1" si="4"/>
        <v>1.8383824340961154E-6</v>
      </c>
    </row>
    <row r="7" spans="1:21">
      <c r="A7" s="58"/>
      <c r="B7" s="59"/>
      <c r="C7" s="4"/>
      <c r="D7" s="58"/>
      <c r="E7" s="59"/>
      <c r="F7" s="59"/>
      <c r="G7" s="59"/>
      <c r="I7" s="54">
        <f t="shared" ca="1" si="5"/>
        <v>0</v>
      </c>
      <c r="J7" s="54">
        <f t="shared" ca="1" si="6"/>
        <v>0</v>
      </c>
      <c r="K7" s="54">
        <f t="shared" ca="1" si="0"/>
        <v>0</v>
      </c>
      <c r="L7" s="54">
        <f t="shared" ca="1" si="7"/>
        <v>500</v>
      </c>
      <c r="M7" s="54">
        <f t="shared" ca="1" si="8"/>
        <v>500</v>
      </c>
      <c r="N7" s="54">
        <f t="shared" ca="1" si="9"/>
        <v>500</v>
      </c>
      <c r="O7" s="54">
        <f t="shared" ca="1" si="1"/>
        <v>4.5697132133636897E-6</v>
      </c>
      <c r="P7" s="54">
        <f t="shared" ca="1" si="10"/>
        <v>4.3420892226198049E-7</v>
      </c>
      <c r="R7" s="54">
        <f t="shared" si="11"/>
        <v>0.36699999999999999</v>
      </c>
      <c r="S7" s="54">
        <f t="shared" ca="1" si="2"/>
        <v>3.222338165314083</v>
      </c>
      <c r="T7" s="54">
        <f t="shared" ca="1" si="3"/>
        <v>4.3420892226198049E-7</v>
      </c>
      <c r="U7" s="54">
        <f t="shared" ca="1" si="4"/>
        <v>4.5697132133636897E-6</v>
      </c>
    </row>
    <row r="8" spans="1:21">
      <c r="A8" s="58" t="s">
        <v>20</v>
      </c>
      <c r="B8" s="59"/>
      <c r="C8" s="4"/>
      <c r="D8" s="58"/>
      <c r="E8" s="59"/>
      <c r="F8" s="59"/>
      <c r="G8" s="59"/>
      <c r="I8" s="54">
        <f t="shared" ca="1" si="5"/>
        <v>0</v>
      </c>
      <c r="J8" s="54">
        <f t="shared" ca="1" si="6"/>
        <v>0</v>
      </c>
      <c r="K8" s="54">
        <f t="shared" ca="1" si="0"/>
        <v>0</v>
      </c>
      <c r="L8" s="54">
        <f t="shared" ca="1" si="7"/>
        <v>500</v>
      </c>
      <c r="M8" s="54">
        <f t="shared" ca="1" si="8"/>
        <v>500</v>
      </c>
      <c r="N8" s="54">
        <f t="shared" ca="1" si="9"/>
        <v>500</v>
      </c>
      <c r="O8" s="54">
        <f t="shared" ca="1" si="1"/>
        <v>9.1083629108694703E-6</v>
      </c>
      <c r="P8" s="54">
        <f t="shared" ca="1" si="10"/>
        <v>1.1012884515437804E-6</v>
      </c>
      <c r="R8" s="54">
        <f t="shared" si="11"/>
        <v>0.46699999999999997</v>
      </c>
      <c r="S8" s="54">
        <f t="shared" ca="1" si="2"/>
        <v>3.3723381653140829</v>
      </c>
      <c r="T8" s="54">
        <f t="shared" ca="1" si="3"/>
        <v>1.1012884515437804E-6</v>
      </c>
      <c r="U8" s="54">
        <f t="shared" ca="1" si="4"/>
        <v>9.1083629108694703E-6</v>
      </c>
    </row>
    <row r="9" spans="1:21">
      <c r="A9" s="58" t="s">
        <v>18</v>
      </c>
      <c r="B9" s="59"/>
      <c r="C9" s="77">
        <f ca="1">MIN(C28:C29)</f>
        <v>7.7867155440676932</v>
      </c>
      <c r="D9" s="58"/>
      <c r="E9" s="59"/>
      <c r="F9" s="59"/>
      <c r="G9" s="59"/>
      <c r="I9" s="54">
        <f t="shared" ca="1" si="5"/>
        <v>0</v>
      </c>
      <c r="J9" s="54">
        <f t="shared" ca="1" si="6"/>
        <v>0</v>
      </c>
      <c r="K9" s="54">
        <f t="shared" ca="1" si="0"/>
        <v>0</v>
      </c>
      <c r="L9" s="54">
        <f t="shared" ca="1" si="7"/>
        <v>500</v>
      </c>
      <c r="M9" s="54">
        <f t="shared" ca="1" si="8"/>
        <v>500</v>
      </c>
      <c r="N9" s="54">
        <f t="shared" ca="1" si="9"/>
        <v>500</v>
      </c>
      <c r="O9" s="54">
        <f t="shared" ca="1" si="1"/>
        <v>1.5872401336240526E-5</v>
      </c>
      <c r="P9" s="54">
        <f t="shared" ca="1" si="10"/>
        <v>2.3300746780918757E-6</v>
      </c>
      <c r="R9" s="54">
        <f t="shared" si="11"/>
        <v>0.56699999999999995</v>
      </c>
      <c r="S9" s="54">
        <f t="shared" ca="1" si="2"/>
        <v>3.5223381653140828</v>
      </c>
      <c r="T9" s="54">
        <f t="shared" ca="1" si="3"/>
        <v>2.3300746780918757E-6</v>
      </c>
      <c r="U9" s="54">
        <f t="shared" ca="1" si="4"/>
        <v>1.5872401336240526E-5</v>
      </c>
    </row>
    <row r="10" spans="1:21">
      <c r="A10" s="58" t="s">
        <v>19</v>
      </c>
      <c r="B10" s="59"/>
      <c r="C10" s="77">
        <f ca="1">MAX(C28:C29)</f>
        <v>12.695381816511961</v>
      </c>
      <c r="D10" s="58"/>
      <c r="E10" s="59"/>
      <c r="F10" s="59"/>
      <c r="G10" s="59"/>
      <c r="I10" s="54">
        <f t="shared" ca="1" si="5"/>
        <v>0</v>
      </c>
      <c r="J10" s="54">
        <f t="shared" ca="1" si="6"/>
        <v>0</v>
      </c>
      <c r="K10" s="54">
        <f t="shared" ca="1" si="0"/>
        <v>0</v>
      </c>
      <c r="L10" s="54">
        <f t="shared" ca="1" si="7"/>
        <v>500</v>
      </c>
      <c r="M10" s="54">
        <f t="shared" ca="1" si="8"/>
        <v>500</v>
      </c>
      <c r="N10" s="54">
        <f t="shared" ca="1" si="9"/>
        <v>500</v>
      </c>
      <c r="O10" s="54">
        <f t="shared" ca="1" si="1"/>
        <v>2.5267532640919161E-5</v>
      </c>
      <c r="P10" s="54">
        <f t="shared" ca="1" si="10"/>
        <v>4.363482676073005E-6</v>
      </c>
      <c r="R10" s="54">
        <f t="shared" si="11"/>
        <v>0.66699999999999993</v>
      </c>
      <c r="S10" s="54">
        <f t="shared" ca="1" si="2"/>
        <v>3.6723381653140832</v>
      </c>
      <c r="T10" s="54">
        <f t="shared" ca="1" si="3"/>
        <v>4.363482676073005E-6</v>
      </c>
      <c r="U10" s="54">
        <f t="shared" ca="1" si="4"/>
        <v>2.5267532640919161E-5</v>
      </c>
    </row>
    <row r="11" spans="1:21">
      <c r="A11" s="58"/>
      <c r="B11" s="59"/>
      <c r="C11" s="4"/>
      <c r="D11" s="58"/>
      <c r="E11" s="59"/>
      <c r="F11" s="59"/>
      <c r="G11" s="59"/>
      <c r="I11" s="54">
        <f t="shared" ca="1" si="5"/>
        <v>0</v>
      </c>
      <c r="J11" s="54">
        <f t="shared" ca="1" si="6"/>
        <v>0</v>
      </c>
      <c r="K11" s="54">
        <f t="shared" ca="1" si="0"/>
        <v>0</v>
      </c>
      <c r="L11" s="54">
        <f t="shared" ca="1" si="7"/>
        <v>500</v>
      </c>
      <c r="M11" s="54">
        <f t="shared" ca="1" si="8"/>
        <v>500</v>
      </c>
      <c r="N11" s="54">
        <f t="shared" ca="1" si="9"/>
        <v>500</v>
      </c>
      <c r="O11" s="54">
        <f t="shared" ca="1" si="1"/>
        <v>3.7689594400567264E-5</v>
      </c>
      <c r="P11" s="54">
        <f t="shared" ca="1" si="10"/>
        <v>7.4844879274227338E-6</v>
      </c>
      <c r="R11" s="54">
        <f t="shared" si="11"/>
        <v>0.7669999999999999</v>
      </c>
      <c r="S11" s="54">
        <f t="shared" ca="1" si="2"/>
        <v>3.8223381653140827</v>
      </c>
      <c r="T11" s="54">
        <f t="shared" ca="1" si="3"/>
        <v>7.4844879274227338E-6</v>
      </c>
      <c r="U11" s="54">
        <f t="shared" ca="1" si="4"/>
        <v>3.7689594400567264E-5</v>
      </c>
    </row>
    <row r="12" spans="1:21">
      <c r="A12" s="58" t="s">
        <v>21</v>
      </c>
      <c r="B12" s="59"/>
      <c r="C12" s="4"/>
      <c r="D12" s="58"/>
      <c r="E12" s="59"/>
      <c r="F12" s="59"/>
      <c r="G12" s="59"/>
      <c r="I12" s="54">
        <f t="shared" ca="1" si="5"/>
        <v>0</v>
      </c>
      <c r="J12" s="54">
        <f t="shared" ca="1" si="6"/>
        <v>0</v>
      </c>
      <c r="K12" s="54">
        <f t="shared" ca="1" si="0"/>
        <v>0</v>
      </c>
      <c r="L12" s="54">
        <f t="shared" ca="1" si="7"/>
        <v>500</v>
      </c>
      <c r="M12" s="54">
        <f t="shared" ca="1" si="8"/>
        <v>500</v>
      </c>
      <c r="N12" s="54">
        <f t="shared" ca="1" si="9"/>
        <v>500</v>
      </c>
      <c r="O12" s="54">
        <f t="shared" ca="1" si="1"/>
        <v>5.3526234297879054E-5</v>
      </c>
      <c r="P12" s="54">
        <f t="shared" ca="1" si="10"/>
        <v>1.201522855920345E-5</v>
      </c>
      <c r="R12" s="54">
        <f t="shared" si="11"/>
        <v>0.86699999999999988</v>
      </c>
      <c r="S12" s="54">
        <f t="shared" ca="1" si="2"/>
        <v>3.972338165314083</v>
      </c>
      <c r="T12" s="54">
        <f t="shared" ca="1" si="3"/>
        <v>1.201522855920345E-5</v>
      </c>
      <c r="U12" s="54">
        <f t="shared" ca="1" si="4"/>
        <v>5.3526234297879054E-5</v>
      </c>
    </row>
    <row r="13" spans="1:21">
      <c r="A13" s="58" t="s">
        <v>22</v>
      </c>
      <c r="B13" s="59"/>
      <c r="C13" s="53">
        <f ca="1">IF(RAND()&lt;C24,3,4)</f>
        <v>4</v>
      </c>
      <c r="D13" s="58"/>
      <c r="E13" s="59"/>
      <c r="F13" s="59"/>
      <c r="G13" s="59"/>
      <c r="I13" s="54">
        <f t="shared" ca="1" si="5"/>
        <v>0</v>
      </c>
      <c r="J13" s="54">
        <f t="shared" ca="1" si="6"/>
        <v>0</v>
      </c>
      <c r="K13" s="54">
        <f t="shared" ca="1" si="0"/>
        <v>0</v>
      </c>
      <c r="L13" s="54">
        <f t="shared" ca="1" si="7"/>
        <v>500</v>
      </c>
      <c r="M13" s="54">
        <f t="shared" ca="1" si="8"/>
        <v>500</v>
      </c>
      <c r="N13" s="54">
        <f t="shared" ca="1" si="9"/>
        <v>500</v>
      </c>
      <c r="O13" s="54">
        <f t="shared" ca="1" si="1"/>
        <v>7.3158106226740762E-5</v>
      </c>
      <c r="P13" s="54">
        <f t="shared" ca="1" si="10"/>
        <v>1.8316249276506547E-5</v>
      </c>
      <c r="R13" s="54">
        <f t="shared" si="11"/>
        <v>0.96699999999999986</v>
      </c>
      <c r="S13" s="54">
        <f t="shared" ca="1" si="2"/>
        <v>4.1223381653140834</v>
      </c>
      <c r="T13" s="54">
        <f t="shared" ca="1" si="3"/>
        <v>1.8316249276506547E-5</v>
      </c>
      <c r="U13" s="54">
        <f t="shared" ca="1" si="4"/>
        <v>7.3158106226740762E-5</v>
      </c>
    </row>
    <row r="14" spans="1:21">
      <c r="A14" s="58" t="s">
        <v>13</v>
      </c>
      <c r="B14" s="59"/>
      <c r="C14" s="53">
        <v>2</v>
      </c>
      <c r="D14" s="58"/>
      <c r="E14" s="59"/>
      <c r="F14" s="59"/>
      <c r="G14" s="59"/>
      <c r="I14" s="54">
        <f t="shared" ca="1" si="5"/>
        <v>0</v>
      </c>
      <c r="J14" s="54">
        <f t="shared" ca="1" si="6"/>
        <v>0</v>
      </c>
      <c r="K14" s="54">
        <f t="shared" ca="1" si="0"/>
        <v>0</v>
      </c>
      <c r="L14" s="54">
        <f t="shared" ca="1" si="7"/>
        <v>500</v>
      </c>
      <c r="M14" s="54">
        <f t="shared" ca="1" si="8"/>
        <v>500</v>
      </c>
      <c r="N14" s="54">
        <f t="shared" ca="1" si="9"/>
        <v>500</v>
      </c>
      <c r="O14" s="54">
        <f t="shared" ca="1" si="1"/>
        <v>9.695976043131368E-5</v>
      </c>
      <c r="P14" s="54">
        <f t="shared" ca="1" si="10"/>
        <v>2.678584855131394E-5</v>
      </c>
      <c r="R14" s="54">
        <f t="shared" si="11"/>
        <v>1.0669999999999999</v>
      </c>
      <c r="S14" s="54">
        <f t="shared" ca="1" si="2"/>
        <v>4.2723381653140828</v>
      </c>
      <c r="T14" s="54">
        <f t="shared" ca="1" si="3"/>
        <v>2.678584855131394E-5</v>
      </c>
      <c r="U14" s="54">
        <f t="shared" ca="1" si="4"/>
        <v>9.695976043131368E-5</v>
      </c>
    </row>
    <row r="15" spans="1:21">
      <c r="A15" s="58"/>
      <c r="B15" s="59"/>
      <c r="C15" s="4"/>
      <c r="D15" s="58"/>
      <c r="E15" s="59"/>
      <c r="F15" s="59"/>
      <c r="G15" s="59"/>
      <c r="I15" s="54">
        <f t="shared" ca="1" si="5"/>
        <v>0</v>
      </c>
      <c r="J15" s="54">
        <f t="shared" ca="1" si="6"/>
        <v>0</v>
      </c>
      <c r="K15" s="54">
        <f t="shared" ca="1" si="0"/>
        <v>0</v>
      </c>
      <c r="L15" s="54">
        <f t="shared" ca="1" si="7"/>
        <v>500</v>
      </c>
      <c r="M15" s="54">
        <f t="shared" ca="1" si="8"/>
        <v>500</v>
      </c>
      <c r="N15" s="54">
        <f t="shared" ca="1" si="9"/>
        <v>500</v>
      </c>
      <c r="O15" s="54">
        <f t="shared" ca="1" si="1"/>
        <v>1.2530032614700647E-4</v>
      </c>
      <c r="P15" s="54">
        <f t="shared" ca="1" si="10"/>
        <v>3.7859503827952778E-5</v>
      </c>
      <c r="R15" s="54">
        <f t="shared" si="11"/>
        <v>1.167</v>
      </c>
      <c r="S15" s="54">
        <f t="shared" ca="1" si="2"/>
        <v>4.4223381653140832</v>
      </c>
      <c r="T15" s="54">
        <f t="shared" ca="1" si="3"/>
        <v>3.7859503827952778E-5</v>
      </c>
      <c r="U15" s="54">
        <f t="shared" ca="1" si="4"/>
        <v>1.2530032614700647E-4</v>
      </c>
    </row>
    <row r="16" spans="1:21">
      <c r="A16" s="58" t="s">
        <v>14</v>
      </c>
      <c r="B16" s="59"/>
      <c r="C16" s="53">
        <v>5.0000000000000001E-3</v>
      </c>
      <c r="D16" s="58"/>
      <c r="E16" s="59"/>
      <c r="F16" s="59"/>
      <c r="G16" s="59"/>
      <c r="I16" s="54">
        <f t="shared" ca="1" si="5"/>
        <v>0</v>
      </c>
      <c r="J16" s="54">
        <f t="shared" ca="1" si="6"/>
        <v>0</v>
      </c>
      <c r="K16" s="54">
        <f t="shared" ca="1" si="0"/>
        <v>0</v>
      </c>
      <c r="L16" s="54">
        <f t="shared" ca="1" si="7"/>
        <v>500</v>
      </c>
      <c r="M16" s="54">
        <f t="shared" ca="1" si="8"/>
        <v>500</v>
      </c>
      <c r="N16" s="54">
        <f t="shared" ca="1" si="9"/>
        <v>500</v>
      </c>
      <c r="O16" s="54">
        <f t="shared" ca="1" si="1"/>
        <v>1.5854404640369764E-4</v>
      </c>
      <c r="P16" s="54">
        <f t="shared" ca="1" si="10"/>
        <v>5.2009357211169061E-5</v>
      </c>
      <c r="R16" s="54">
        <f t="shared" si="11"/>
        <v>1.2670000000000001</v>
      </c>
      <c r="S16" s="54">
        <f t="shared" ca="1" si="2"/>
        <v>4.5723381653140827</v>
      </c>
      <c r="T16" s="54">
        <f t="shared" ca="1" si="3"/>
        <v>5.2009357211169061E-5</v>
      </c>
      <c r="U16" s="54">
        <f t="shared" ca="1" si="4"/>
        <v>1.5854404640369764E-4</v>
      </c>
    </row>
    <row r="17" spans="1:21">
      <c r="A17" s="58" t="s">
        <v>23</v>
      </c>
      <c r="B17" s="59"/>
      <c r="C17" s="53">
        <v>6</v>
      </c>
      <c r="D17" s="58"/>
      <c r="E17" s="59"/>
      <c r="F17" s="59"/>
      <c r="G17" s="59"/>
      <c r="I17" s="54">
        <f t="shared" ca="1" si="5"/>
        <v>0</v>
      </c>
      <c r="J17" s="54">
        <f t="shared" ca="1" si="6"/>
        <v>0</v>
      </c>
      <c r="K17" s="54">
        <f t="shared" ca="1" si="0"/>
        <v>0</v>
      </c>
      <c r="L17" s="54">
        <f t="shared" ca="1" si="7"/>
        <v>500</v>
      </c>
      <c r="M17" s="54">
        <f t="shared" ca="1" si="8"/>
        <v>500</v>
      </c>
      <c r="N17" s="54">
        <f t="shared" ca="1" si="9"/>
        <v>500</v>
      </c>
      <c r="O17" s="54">
        <f t="shared" ca="1" si="1"/>
        <v>1.9705070317000288E-4</v>
      </c>
      <c r="P17" s="54">
        <f t="shared" ca="1" si="10"/>
        <v>6.9743748894790514E-5</v>
      </c>
      <c r="R17" s="54">
        <f t="shared" si="11"/>
        <v>1.3670000000000002</v>
      </c>
      <c r="S17" s="54">
        <f t="shared" ca="1" si="2"/>
        <v>4.722338165314083</v>
      </c>
      <c r="T17" s="54">
        <f t="shared" ca="1" si="3"/>
        <v>6.9743748894790514E-5</v>
      </c>
      <c r="U17" s="54">
        <f t="shared" ca="1" si="4"/>
        <v>1.9705070317000288E-4</v>
      </c>
    </row>
    <row r="18" spans="1:21">
      <c r="A18" s="58"/>
      <c r="B18" s="59"/>
      <c r="C18" s="4"/>
      <c r="D18" s="58"/>
      <c r="E18" s="59"/>
      <c r="F18" s="59"/>
      <c r="G18" s="59"/>
      <c r="I18" s="54">
        <f t="shared" ca="1" si="5"/>
        <v>0</v>
      </c>
      <c r="J18" s="54">
        <f t="shared" ca="1" si="6"/>
        <v>0</v>
      </c>
      <c r="K18" s="54">
        <f t="shared" ca="1" si="0"/>
        <v>0</v>
      </c>
      <c r="L18" s="54">
        <f t="shared" ca="1" si="7"/>
        <v>500</v>
      </c>
      <c r="M18" s="54">
        <f t="shared" ca="1" si="8"/>
        <v>500</v>
      </c>
      <c r="N18" s="54">
        <f t="shared" ca="1" si="9"/>
        <v>500</v>
      </c>
      <c r="O18" s="54">
        <f t="shared" ca="1" si="1"/>
        <v>2.411759583436216E-4</v>
      </c>
      <c r="P18" s="54">
        <f t="shared" ca="1" si="10"/>
        <v>9.1606788724551969E-5</v>
      </c>
      <c r="R18" s="54">
        <f t="shared" si="11"/>
        <v>1.4670000000000003</v>
      </c>
      <c r="S18" s="54">
        <f t="shared" ca="1" si="2"/>
        <v>4.8723381653140834</v>
      </c>
      <c r="T18" s="54">
        <f t="shared" ca="1" si="3"/>
        <v>9.1606788724551969E-5</v>
      </c>
      <c r="U18" s="54">
        <f t="shared" ca="1" si="4"/>
        <v>2.411759583436216E-4</v>
      </c>
    </row>
    <row r="19" spans="1:21">
      <c r="A19" s="58"/>
      <c r="B19" s="59"/>
      <c r="C19" s="4"/>
      <c r="D19" s="58"/>
      <c r="E19" s="59"/>
      <c r="F19" s="59"/>
      <c r="G19" s="59"/>
      <c r="I19" s="54">
        <f t="shared" ca="1" si="5"/>
        <v>0</v>
      </c>
      <c r="J19" s="54">
        <f t="shared" ca="1" si="6"/>
        <v>0</v>
      </c>
      <c r="K19" s="54">
        <f t="shared" ca="1" si="0"/>
        <v>0</v>
      </c>
      <c r="L19" s="54">
        <f t="shared" ca="1" si="7"/>
        <v>500</v>
      </c>
      <c r="M19" s="54">
        <f t="shared" ca="1" si="8"/>
        <v>500</v>
      </c>
      <c r="N19" s="54">
        <f t="shared" ca="1" si="9"/>
        <v>500</v>
      </c>
      <c r="O19" s="54">
        <f t="shared" ca="1" si="1"/>
        <v>2.9127162822576211E-4</v>
      </c>
      <c r="P19" s="54">
        <f t="shared" ca="1" si="10"/>
        <v>1.1817795840918244E-4</v>
      </c>
      <c r="R19" s="54">
        <f t="shared" si="11"/>
        <v>1.5670000000000004</v>
      </c>
      <c r="S19" s="54">
        <f t="shared" ca="1" si="2"/>
        <v>5.0223381653140837</v>
      </c>
      <c r="T19" s="54">
        <f t="shared" ca="1" si="3"/>
        <v>1.1817795840918244E-4</v>
      </c>
      <c r="U19" s="54">
        <f t="shared" ca="1" si="4"/>
        <v>2.9127162822576211E-4</v>
      </c>
    </row>
    <row r="20" spans="1:21">
      <c r="A20" s="58" t="s">
        <v>25</v>
      </c>
      <c r="B20" s="59"/>
      <c r="C20" s="85">
        <f ca="1">C9+2</f>
        <v>9.7867155440676932</v>
      </c>
      <c r="D20" s="58"/>
      <c r="E20" s="59"/>
      <c r="F20" s="59"/>
      <c r="G20" s="59"/>
      <c r="I20" s="54">
        <f t="shared" ca="1" si="5"/>
        <v>0</v>
      </c>
      <c r="J20" s="54">
        <f t="shared" ca="1" si="6"/>
        <v>0</v>
      </c>
      <c r="K20" s="54">
        <f t="shared" ca="1" si="0"/>
        <v>0</v>
      </c>
      <c r="L20" s="54">
        <f t="shared" ca="1" si="7"/>
        <v>500</v>
      </c>
      <c r="M20" s="54">
        <f t="shared" ca="1" si="8"/>
        <v>500</v>
      </c>
      <c r="N20" s="54">
        <f t="shared" ca="1" si="9"/>
        <v>500</v>
      </c>
      <c r="O20" s="54">
        <f t="shared" ca="1" si="1"/>
        <v>3.4768590402722713E-4</v>
      </c>
      <c r="P20" s="54">
        <f t="shared" ca="1" si="10"/>
        <v>1.500717383946526E-4</v>
      </c>
      <c r="R20" s="54">
        <f t="shared" si="11"/>
        <v>1.6670000000000005</v>
      </c>
      <c r="S20" s="54">
        <f t="shared" ca="1" si="2"/>
        <v>5.1723381653140841</v>
      </c>
      <c r="T20" s="54">
        <f t="shared" ca="1" si="3"/>
        <v>1.500717383946526E-4</v>
      </c>
      <c r="U20" s="54">
        <f t="shared" ca="1" si="4"/>
        <v>3.4768590402722713E-4</v>
      </c>
    </row>
    <row r="21" spans="1:21">
      <c r="A21" s="58" t="s">
        <v>26</v>
      </c>
      <c r="B21" s="59"/>
      <c r="C21" s="83">
        <f ca="1">IF(C13=4,C20,C20+C14)</f>
        <v>9.7867155440676932</v>
      </c>
      <c r="D21" s="58"/>
      <c r="E21" s="59"/>
      <c r="F21" s="59"/>
      <c r="G21" s="59"/>
      <c r="I21" s="54">
        <f t="shared" ca="1" si="5"/>
        <v>0</v>
      </c>
      <c r="J21" s="54">
        <f t="shared" ca="1" si="6"/>
        <v>0</v>
      </c>
      <c r="K21" s="54">
        <f t="shared" ca="1" si="0"/>
        <v>0</v>
      </c>
      <c r="L21" s="54">
        <f t="shared" ca="1" si="7"/>
        <v>500</v>
      </c>
      <c r="M21" s="54">
        <f t="shared" ca="1" si="8"/>
        <v>500</v>
      </c>
      <c r="N21" s="54">
        <f t="shared" ca="1" si="9"/>
        <v>500</v>
      </c>
      <c r="O21" s="54">
        <f t="shared" ca="1" si="1"/>
        <v>4.1076352754399983E-4</v>
      </c>
      <c r="P21" s="54">
        <f t="shared" ca="1" si="10"/>
        <v>1.8793725448051912E-4</v>
      </c>
      <c r="R21" s="54">
        <f t="shared" si="11"/>
        <v>1.7670000000000006</v>
      </c>
      <c r="S21" s="54">
        <f t="shared" ca="1" si="2"/>
        <v>5.3223381653140844</v>
      </c>
      <c r="T21" s="54">
        <f t="shared" ca="1" si="3"/>
        <v>1.8793725448051912E-4</v>
      </c>
      <c r="U21" s="54">
        <f t="shared" ca="1" si="4"/>
        <v>4.1076352754399983E-4</v>
      </c>
    </row>
    <row r="22" spans="1:21">
      <c r="A22" s="58" t="s">
        <v>27</v>
      </c>
      <c r="B22" s="59"/>
      <c r="C22" s="85">
        <f ca="1">C10+2</f>
        <v>14.695381816511961</v>
      </c>
      <c r="D22" s="58"/>
      <c r="E22" s="59"/>
      <c r="F22" s="59"/>
      <c r="G22" s="59"/>
      <c r="I22" s="54">
        <f t="shared" ca="1" si="5"/>
        <v>0</v>
      </c>
      <c r="J22" s="54">
        <f t="shared" ca="1" si="6"/>
        <v>0</v>
      </c>
      <c r="K22" s="54">
        <f t="shared" ca="1" si="0"/>
        <v>0</v>
      </c>
      <c r="L22" s="54">
        <f t="shared" ca="1" si="7"/>
        <v>500</v>
      </c>
      <c r="M22" s="54">
        <f t="shared" ca="1" si="8"/>
        <v>500</v>
      </c>
      <c r="N22" s="54">
        <f t="shared" ca="1" si="9"/>
        <v>500</v>
      </c>
      <c r="O22" s="54">
        <f t="shared" ca="1" si="1"/>
        <v>4.8084592878836938E-4</v>
      </c>
      <c r="P22" s="54">
        <f t="shared" ca="1" si="10"/>
        <v>2.3245794005399834E-4</v>
      </c>
      <c r="R22" s="54">
        <f t="shared" si="11"/>
        <v>1.8670000000000007</v>
      </c>
      <c r="S22" s="54">
        <f t="shared" ca="1" si="2"/>
        <v>5.4723381653140839</v>
      </c>
      <c r="T22" s="54">
        <f t="shared" ca="1" si="3"/>
        <v>2.3245794005399834E-4</v>
      </c>
      <c r="U22" s="54">
        <f t="shared" ca="1" si="4"/>
        <v>4.8084592878836938E-4</v>
      </c>
    </row>
    <row r="23" spans="1:21">
      <c r="A23" s="58"/>
      <c r="B23" s="59"/>
      <c r="C23" s="4"/>
      <c r="D23" s="58"/>
      <c r="E23" s="59"/>
      <c r="F23" s="59"/>
      <c r="G23" s="59"/>
      <c r="I23" s="54">
        <f t="shared" ca="1" si="5"/>
        <v>0</v>
      </c>
      <c r="J23" s="54">
        <f t="shared" ca="1" si="6"/>
        <v>0</v>
      </c>
      <c r="K23" s="54">
        <f t="shared" ca="1" si="0"/>
        <v>0</v>
      </c>
      <c r="L23" s="54">
        <f t="shared" ca="1" si="7"/>
        <v>500</v>
      </c>
      <c r="M23" s="54">
        <f t="shared" ca="1" si="8"/>
        <v>500</v>
      </c>
      <c r="N23" s="54">
        <f t="shared" ca="1" si="9"/>
        <v>500</v>
      </c>
      <c r="O23" s="54">
        <f t="shared" ca="1" si="1"/>
        <v>5.5827133069840556E-4</v>
      </c>
      <c r="P23" s="54">
        <f t="shared" ca="1" si="10"/>
        <v>2.8435121040293332E-4</v>
      </c>
      <c r="R23" s="54">
        <f t="shared" si="11"/>
        <v>1.9670000000000007</v>
      </c>
      <c r="S23" s="54">
        <f t="shared" ca="1" si="2"/>
        <v>5.6223381653140843</v>
      </c>
      <c r="T23" s="54">
        <f t="shared" ca="1" si="3"/>
        <v>2.8435121040293332E-4</v>
      </c>
      <c r="U23" s="54">
        <f t="shared" ca="1" si="4"/>
        <v>5.5827133069840556E-4</v>
      </c>
    </row>
    <row r="24" spans="1:21">
      <c r="A24" s="58" t="s">
        <v>55</v>
      </c>
      <c r="B24" s="59"/>
      <c r="C24" s="3">
        <v>0.5</v>
      </c>
      <c r="D24" s="58"/>
      <c r="E24" s="59"/>
      <c r="F24" s="59"/>
      <c r="G24" s="59"/>
      <c r="I24" s="54">
        <f t="shared" ca="1" si="5"/>
        <v>0</v>
      </c>
      <c r="J24" s="54">
        <f t="shared" ca="1" si="6"/>
        <v>0</v>
      </c>
      <c r="K24" s="54">
        <f t="shared" ca="1" si="0"/>
        <v>0</v>
      </c>
      <c r="L24" s="54">
        <f t="shared" ca="1" si="7"/>
        <v>500</v>
      </c>
      <c r="M24" s="54">
        <f t="shared" ca="1" si="8"/>
        <v>500</v>
      </c>
      <c r="N24" s="54">
        <f t="shared" ca="1" si="9"/>
        <v>500</v>
      </c>
      <c r="O24" s="54">
        <f t="shared" ca="1" si="1"/>
        <v>6.4337482484662779E-4</v>
      </c>
      <c r="P24" s="54">
        <f t="shared" ca="1" si="10"/>
        <v>3.4436814602245569E-4</v>
      </c>
      <c r="R24" s="54">
        <f t="shared" si="11"/>
        <v>2.0670000000000006</v>
      </c>
      <c r="S24" s="54">
        <f t="shared" ca="1" si="2"/>
        <v>5.7723381653140837</v>
      </c>
      <c r="T24" s="54">
        <f t="shared" ca="1" si="3"/>
        <v>3.4436814602245569E-4</v>
      </c>
      <c r="U24" s="54">
        <f t="shared" ca="1" si="4"/>
        <v>6.4337482484662779E-4</v>
      </c>
    </row>
    <row r="25" spans="1:21">
      <c r="A25" s="58" t="s">
        <v>58</v>
      </c>
      <c r="B25" s="59"/>
      <c r="C25" s="3">
        <v>8</v>
      </c>
      <c r="D25" s="58"/>
      <c r="E25" s="59"/>
      <c r="F25" s="59"/>
      <c r="G25" s="59"/>
      <c r="I25" s="54">
        <f t="shared" ca="1" si="5"/>
        <v>0</v>
      </c>
      <c r="J25" s="54">
        <f t="shared" ca="1" si="6"/>
        <v>0</v>
      </c>
      <c r="K25" s="54">
        <f t="shared" ca="1" si="0"/>
        <v>0</v>
      </c>
      <c r="L25" s="54">
        <f t="shared" ca="1" si="7"/>
        <v>500</v>
      </c>
      <c r="M25" s="54">
        <f t="shared" ca="1" si="8"/>
        <v>500</v>
      </c>
      <c r="N25" s="54">
        <f t="shared" ca="1" si="9"/>
        <v>500</v>
      </c>
      <c r="O25" s="54">
        <f t="shared" ca="1" si="1"/>
        <v>7.3648842118363451E-4</v>
      </c>
      <c r="P25" s="54">
        <f t="shared" ca="1" si="10"/>
        <v>4.132931821706487E-4</v>
      </c>
      <c r="R25" s="54">
        <f t="shared" si="11"/>
        <v>2.1670000000000007</v>
      </c>
      <c r="S25" s="54">
        <f t="shared" ca="1" si="2"/>
        <v>5.9223381653140841</v>
      </c>
      <c r="T25" s="54">
        <f t="shared" ca="1" si="3"/>
        <v>4.132931821706487E-4</v>
      </c>
      <c r="U25" s="54">
        <f t="shared" ca="1" si="4"/>
        <v>7.3648842118363451E-4</v>
      </c>
    </row>
    <row r="26" spans="1:21">
      <c r="A26" s="58" t="s">
        <v>59</v>
      </c>
      <c r="B26" s="59"/>
      <c r="C26" s="3">
        <v>12</v>
      </c>
      <c r="D26" s="58"/>
      <c r="E26" s="59"/>
      <c r="F26" s="59"/>
      <c r="G26" s="59"/>
      <c r="I26" s="54">
        <f t="shared" ca="1" si="5"/>
        <v>0</v>
      </c>
      <c r="J26" s="54">
        <f t="shared" ca="1" si="6"/>
        <v>0</v>
      </c>
      <c r="K26" s="54">
        <f t="shared" ca="1" si="0"/>
        <v>0</v>
      </c>
      <c r="L26" s="54">
        <f t="shared" ca="1" si="7"/>
        <v>500</v>
      </c>
      <c r="M26" s="54">
        <f t="shared" ca="1" si="8"/>
        <v>500</v>
      </c>
      <c r="N26" s="54">
        <f t="shared" ca="1" si="9"/>
        <v>500</v>
      </c>
      <c r="O26" s="54">
        <f t="shared" ca="1" si="1"/>
        <v>8.3794107418997505E-4</v>
      </c>
      <c r="P26" s="54">
        <f t="shared" ca="1" si="10"/>
        <v>4.9194380220229927E-4</v>
      </c>
      <c r="R26" s="54">
        <f t="shared" si="11"/>
        <v>2.2670000000000008</v>
      </c>
      <c r="S26" s="54">
        <f t="shared" ca="1" si="2"/>
        <v>6.0723381653140844</v>
      </c>
      <c r="T26" s="54">
        <f t="shared" ca="1" si="3"/>
        <v>4.9194380220229927E-4</v>
      </c>
      <c r="U26" s="54">
        <f t="shared" ca="1" si="4"/>
        <v>8.3794107418997505E-4</v>
      </c>
    </row>
    <row r="27" spans="1:21">
      <c r="A27" s="58"/>
      <c r="B27" s="59"/>
      <c r="C27" s="4"/>
      <c r="D27" s="58"/>
      <c r="E27" s="59"/>
      <c r="F27" s="59"/>
      <c r="G27" s="59"/>
      <c r="I27" s="54">
        <f t="shared" ca="1" si="5"/>
        <v>0</v>
      </c>
      <c r="J27" s="54">
        <f t="shared" ca="1" si="6"/>
        <v>0</v>
      </c>
      <c r="K27" s="54">
        <f t="shared" ca="1" si="0"/>
        <v>0</v>
      </c>
      <c r="L27" s="54">
        <f t="shared" ca="1" si="7"/>
        <v>500</v>
      </c>
      <c r="M27" s="54">
        <f t="shared" ca="1" si="8"/>
        <v>500</v>
      </c>
      <c r="N27" s="54">
        <f t="shared" ca="1" si="9"/>
        <v>500</v>
      </c>
      <c r="O27" s="54">
        <f t="shared" ca="1" si="1"/>
        <v>9.4805868730656192E-4</v>
      </c>
      <c r="P27" s="54">
        <f t="shared" ca="1" si="10"/>
        <v>5.8117023241743837E-4</v>
      </c>
      <c r="R27" s="54">
        <f t="shared" si="11"/>
        <v>2.3670000000000009</v>
      </c>
      <c r="S27" s="54">
        <f t="shared" ca="1" si="2"/>
        <v>6.2223381653140848</v>
      </c>
      <c r="T27" s="54">
        <f t="shared" ca="1" si="3"/>
        <v>5.8117023241743837E-4</v>
      </c>
      <c r="U27" s="54">
        <f t="shared" ca="1" si="4"/>
        <v>9.4805868730656192E-4</v>
      </c>
    </row>
    <row r="28" spans="1:21">
      <c r="A28" s="58" t="s">
        <v>62</v>
      </c>
      <c r="B28" s="59"/>
      <c r="C28" s="77">
        <f ca="1">NORMINV(RAND(),C25,2)</f>
        <v>7.7867155440676932</v>
      </c>
      <c r="D28" s="58"/>
      <c r="E28" s="59"/>
      <c r="F28" s="59"/>
      <c r="G28" s="59"/>
      <c r="I28" s="54">
        <f t="shared" ca="1" si="5"/>
        <v>0</v>
      </c>
      <c r="J28" s="54">
        <f t="shared" ca="1" si="6"/>
        <v>0</v>
      </c>
      <c r="K28" s="54">
        <f t="shared" ca="1" si="0"/>
        <v>0</v>
      </c>
      <c r="L28" s="54">
        <f t="shared" ca="1" si="7"/>
        <v>500</v>
      </c>
      <c r="M28" s="54">
        <f t="shared" ca="1" si="8"/>
        <v>500</v>
      </c>
      <c r="N28" s="54">
        <f t="shared" ca="1" si="9"/>
        <v>500</v>
      </c>
      <c r="O28" s="54">
        <f t="shared" ca="1" si="1"/>
        <v>1.0671640971272856E-3</v>
      </c>
      <c r="P28" s="54">
        <f t="shared" ca="1" si="10"/>
        <v>6.8185513633101102E-4</v>
      </c>
      <c r="R28" s="54">
        <f t="shared" si="11"/>
        <v>2.467000000000001</v>
      </c>
      <c r="S28" s="54">
        <f t="shared" ca="1" si="2"/>
        <v>6.3723381653140851</v>
      </c>
      <c r="T28" s="54">
        <f t="shared" ca="1" si="3"/>
        <v>6.8185513633101102E-4</v>
      </c>
      <c r="U28" s="54">
        <f t="shared" ca="1" si="4"/>
        <v>1.0671640971272856E-3</v>
      </c>
    </row>
    <row r="29" spans="1:21">
      <c r="A29" s="58" t="s">
        <v>62</v>
      </c>
      <c r="B29" s="59"/>
      <c r="C29" s="77">
        <f ca="1">NORMINV(RAND(),C26,4)</f>
        <v>12.695381816511961</v>
      </c>
      <c r="D29" s="58"/>
      <c r="E29" s="59"/>
      <c r="F29" s="59"/>
      <c r="G29" s="59"/>
      <c r="I29" s="54">
        <f t="shared" ca="1" si="5"/>
        <v>0</v>
      </c>
      <c r="J29" s="54">
        <f t="shared" ca="1" si="6"/>
        <v>0</v>
      </c>
      <c r="K29" s="54">
        <f t="shared" ca="1" si="0"/>
        <v>0</v>
      </c>
      <c r="L29" s="54">
        <f t="shared" ca="1" si="7"/>
        <v>500</v>
      </c>
      <c r="M29" s="54">
        <f t="shared" ca="1" si="8"/>
        <v>500</v>
      </c>
      <c r="N29" s="54">
        <f t="shared" ca="1" si="9"/>
        <v>500</v>
      </c>
      <c r="O29" s="54">
        <f t="shared" ca="1" si="1"/>
        <v>1.1955770385371251E-3</v>
      </c>
      <c r="P29" s="54">
        <f t="shared" ca="1" si="10"/>
        <v>7.9491330639880342E-4</v>
      </c>
      <c r="R29" s="54">
        <f t="shared" si="11"/>
        <v>2.5670000000000011</v>
      </c>
      <c r="S29" s="54">
        <f t="shared" ca="1" si="2"/>
        <v>6.5223381653140846</v>
      </c>
      <c r="T29" s="54">
        <f t="shared" ca="1" si="3"/>
        <v>7.9491330639880342E-4</v>
      </c>
      <c r="U29" s="54">
        <f t="shared" ca="1" si="4"/>
        <v>1.1955770385371251E-3</v>
      </c>
    </row>
    <row r="30" spans="1:21">
      <c r="A30" s="58"/>
      <c r="B30" s="59"/>
      <c r="C30" s="2"/>
      <c r="D30" s="58"/>
      <c r="E30" s="59"/>
      <c r="F30" s="59"/>
      <c r="G30" s="59"/>
      <c r="I30" s="54">
        <f t="shared" ca="1" si="5"/>
        <v>0</v>
      </c>
      <c r="J30" s="54">
        <f t="shared" ca="1" si="6"/>
        <v>0</v>
      </c>
      <c r="K30" s="54">
        <f t="shared" ca="1" si="0"/>
        <v>0</v>
      </c>
      <c r="L30" s="54">
        <f t="shared" ca="1" si="7"/>
        <v>500</v>
      </c>
      <c r="M30" s="54">
        <f t="shared" ca="1" si="8"/>
        <v>500</v>
      </c>
      <c r="N30" s="54">
        <f t="shared" ca="1" si="9"/>
        <v>500</v>
      </c>
      <c r="O30" s="54">
        <f t="shared" ca="1" si="1"/>
        <v>1.3336140917436009E-3</v>
      </c>
      <c r="P30" s="54">
        <f t="shared" ca="1" si="10"/>
        <v>9.2129135134610962E-4</v>
      </c>
      <c r="R30" s="54">
        <f t="shared" si="11"/>
        <v>2.6670000000000011</v>
      </c>
      <c r="S30" s="54">
        <f t="shared" ca="1" si="2"/>
        <v>6.6723381653140841</v>
      </c>
      <c r="T30" s="54">
        <f t="shared" ca="1" si="3"/>
        <v>9.2129135134610962E-4</v>
      </c>
      <c r="U30" s="54">
        <f t="shared" ca="1" si="4"/>
        <v>1.3336140917436009E-3</v>
      </c>
    </row>
    <row r="31" spans="1:21">
      <c r="A31" s="58"/>
      <c r="B31" s="59"/>
      <c r="C31" s="2"/>
      <c r="D31" s="58"/>
      <c r="E31" s="59"/>
      <c r="F31" s="59"/>
      <c r="G31" s="59"/>
      <c r="I31" s="54">
        <f t="shared" ca="1" si="5"/>
        <v>0</v>
      </c>
      <c r="J31" s="54">
        <f t="shared" ca="1" si="6"/>
        <v>0</v>
      </c>
      <c r="K31" s="54">
        <f t="shared" ca="1" si="0"/>
        <v>0</v>
      </c>
      <c r="L31" s="54">
        <f t="shared" ca="1" si="7"/>
        <v>500</v>
      </c>
      <c r="M31" s="54">
        <f t="shared" ca="1" si="8"/>
        <v>500</v>
      </c>
      <c r="N31" s="54">
        <f t="shared" ca="1" si="9"/>
        <v>500</v>
      </c>
      <c r="O31" s="54">
        <f t="shared" ca="1" si="1"/>
        <v>1.4815886119635129E-3</v>
      </c>
      <c r="P31" s="54">
        <f t="shared" ca="1" si="10"/>
        <v>1.0619673773258897E-3</v>
      </c>
      <c r="R31" s="54">
        <f t="shared" si="11"/>
        <v>2.7670000000000012</v>
      </c>
      <c r="S31" s="54">
        <f t="shared" ca="1" si="2"/>
        <v>6.8223381653140844</v>
      </c>
      <c r="T31" s="54">
        <f t="shared" ca="1" si="3"/>
        <v>1.0619673773258897E-3</v>
      </c>
      <c r="U31" s="54">
        <f t="shared" ca="1" si="4"/>
        <v>1.4815886119635129E-3</v>
      </c>
    </row>
    <row r="32" spans="1:21">
      <c r="A32" s="58" t="s">
        <v>56</v>
      </c>
      <c r="B32" s="86">
        <f ca="1">NORMINV(RAND(),1,0.7)</f>
        <v>2.671838165314083</v>
      </c>
      <c r="C32" s="2"/>
      <c r="D32" s="58"/>
      <c r="E32" s="59"/>
      <c r="F32" s="59"/>
      <c r="G32" s="59"/>
      <c r="I32" s="54">
        <f t="shared" ca="1" si="5"/>
        <v>0</v>
      </c>
      <c r="J32" s="54">
        <f t="shared" ca="1" si="6"/>
        <v>0</v>
      </c>
      <c r="K32" s="54">
        <f t="shared" ca="1" si="0"/>
        <v>0</v>
      </c>
      <c r="L32" s="54">
        <f t="shared" ca="1" si="7"/>
        <v>500</v>
      </c>
      <c r="M32" s="54">
        <f t="shared" ca="1" si="8"/>
        <v>500</v>
      </c>
      <c r="N32" s="54">
        <f t="shared" ca="1" si="9"/>
        <v>500</v>
      </c>
      <c r="O32" s="54">
        <f t="shared" ca="1" si="1"/>
        <v>1.6398106423793036E-3</v>
      </c>
      <c r="P32" s="54">
        <f t="shared" ca="1" si="10"/>
        <v>1.2179506612046698E-3</v>
      </c>
      <c r="R32" s="54">
        <f t="shared" si="11"/>
        <v>2.8670000000000013</v>
      </c>
      <c r="S32" s="54">
        <f t="shared" ca="1" si="2"/>
        <v>6.9723381653140848</v>
      </c>
      <c r="T32" s="54">
        <f t="shared" ca="1" si="3"/>
        <v>1.2179506612046698E-3</v>
      </c>
      <c r="U32" s="54">
        <f t="shared" ca="1" si="4"/>
        <v>1.6398106423793036E-3</v>
      </c>
    </row>
    <row r="33" spans="1:21">
      <c r="A33" s="58" t="s">
        <v>57</v>
      </c>
      <c r="B33" s="63">
        <v>1.5</v>
      </c>
      <c r="C33" s="2"/>
      <c r="D33" s="58"/>
      <c r="E33" s="59"/>
      <c r="F33" s="59"/>
      <c r="G33" s="59"/>
      <c r="I33" s="54">
        <f t="shared" ca="1" si="5"/>
        <v>0</v>
      </c>
      <c r="J33" s="54">
        <f t="shared" ca="1" si="6"/>
        <v>0</v>
      </c>
      <c r="K33" s="54">
        <f t="shared" ca="1" si="0"/>
        <v>0</v>
      </c>
      <c r="L33" s="54">
        <f t="shared" ca="1" si="7"/>
        <v>500</v>
      </c>
      <c r="M33" s="54">
        <f t="shared" ca="1" si="8"/>
        <v>500</v>
      </c>
      <c r="N33" s="54">
        <f t="shared" ca="1" si="9"/>
        <v>500</v>
      </c>
      <c r="O33" s="54">
        <f t="shared" ca="1" si="1"/>
        <v>1.8085868108617619E-3</v>
      </c>
      <c r="P33" s="54">
        <f t="shared" ca="1" si="10"/>
        <v>1.390281314329056E-3</v>
      </c>
      <c r="R33" s="54">
        <f t="shared" si="11"/>
        <v>2.9670000000000014</v>
      </c>
      <c r="S33" s="54">
        <f t="shared" ca="1" si="2"/>
        <v>7.1223381653140851</v>
      </c>
      <c r="T33" s="54">
        <f t="shared" ca="1" si="3"/>
        <v>1.390281314329056E-3</v>
      </c>
      <c r="U33" s="54">
        <f t="shared" ca="1" si="4"/>
        <v>1.8085868108617619E-3</v>
      </c>
    </row>
    <row r="34" spans="1:21">
      <c r="A34" s="64"/>
      <c r="B34" s="65"/>
      <c r="C34" s="66"/>
      <c r="D34" s="64"/>
      <c r="E34" s="65"/>
      <c r="F34" s="65"/>
      <c r="G34" s="65"/>
      <c r="H34" s="69"/>
      <c r="I34" s="54">
        <f t="shared" ca="1" si="5"/>
        <v>0</v>
      </c>
      <c r="J34" s="54">
        <f t="shared" ca="1" si="6"/>
        <v>0</v>
      </c>
      <c r="K34" s="54">
        <f t="shared" ca="1" si="0"/>
        <v>0</v>
      </c>
      <c r="L34" s="54">
        <f t="shared" ca="1" si="7"/>
        <v>500</v>
      </c>
      <c r="M34" s="54">
        <f t="shared" ca="1" si="8"/>
        <v>500</v>
      </c>
      <c r="N34" s="54">
        <f t="shared" ca="1" si="9"/>
        <v>500</v>
      </c>
      <c r="O34" s="54">
        <f t="shared" ca="1" si="1"/>
        <v>1.9882202108618915E-3</v>
      </c>
      <c r="P34" s="54">
        <f t="shared" ca="1" si="10"/>
        <v>1.5800299351689251E-3</v>
      </c>
      <c r="R34" s="54">
        <f t="shared" si="11"/>
        <v>3.0670000000000015</v>
      </c>
      <c r="S34" s="54">
        <f t="shared" ca="1" si="2"/>
        <v>7.2723381653140855</v>
      </c>
      <c r="T34" s="54">
        <f t="shared" ca="1" si="3"/>
        <v>1.5800299351689251E-3</v>
      </c>
      <c r="U34" s="54">
        <f t="shared" ca="1" si="4"/>
        <v>1.9882202108618915E-3</v>
      </c>
    </row>
    <row r="35" spans="1:21">
      <c r="I35" s="54">
        <f t="shared" ca="1" si="5"/>
        <v>0</v>
      </c>
      <c r="J35" s="54">
        <f t="shared" ca="1" si="6"/>
        <v>0</v>
      </c>
      <c r="K35" s="54">
        <f t="shared" ca="1" si="0"/>
        <v>0</v>
      </c>
      <c r="L35" s="54">
        <f t="shared" ca="1" si="7"/>
        <v>500</v>
      </c>
      <c r="M35" s="54">
        <f t="shared" ca="1" si="8"/>
        <v>500</v>
      </c>
      <c r="N35" s="54">
        <f t="shared" ca="1" si="9"/>
        <v>500</v>
      </c>
      <c r="O35" s="54">
        <f t="shared" ca="1" si="1"/>
        <v>2.1790102667999193E-3</v>
      </c>
      <c r="P35" s="54">
        <f t="shared" ca="1" si="10"/>
        <v>1.7882972492738736E-3</v>
      </c>
      <c r="R35" s="54">
        <f t="shared" si="11"/>
        <v>3.1670000000000016</v>
      </c>
      <c r="S35" s="54">
        <f t="shared" ca="1" si="2"/>
        <v>7.4223381653140859</v>
      </c>
      <c r="T35" s="54">
        <f t="shared" ca="1" si="3"/>
        <v>1.7882972492738736E-3</v>
      </c>
      <c r="U35" s="54">
        <f t="shared" ca="1" si="4"/>
        <v>2.1790102667999193E-3</v>
      </c>
    </row>
    <row r="36" spans="1:21">
      <c r="I36" s="54">
        <f t="shared" ca="1" si="5"/>
        <v>0</v>
      </c>
      <c r="J36" s="54">
        <f t="shared" ca="1" si="6"/>
        <v>0</v>
      </c>
      <c r="K36" s="54">
        <f t="shared" ca="1" si="0"/>
        <v>0</v>
      </c>
      <c r="L36" s="54">
        <f t="shared" ca="1" si="7"/>
        <v>500</v>
      </c>
      <c r="M36" s="54">
        <f t="shared" ca="1" si="8"/>
        <v>500</v>
      </c>
      <c r="N36" s="54">
        <f t="shared" ca="1" si="9"/>
        <v>500</v>
      </c>
      <c r="O36" s="54">
        <f t="shared" ca="1" si="1"/>
        <v>2.3812525842199696E-3</v>
      </c>
      <c r="P36" s="54">
        <f t="shared" ca="1" si="10"/>
        <v>2.0162137350027143E-3</v>
      </c>
      <c r="R36" s="54">
        <f t="shared" si="11"/>
        <v>3.2670000000000017</v>
      </c>
      <c r="S36" s="54">
        <f t="shared" ca="1" si="2"/>
        <v>7.5723381653140862</v>
      </c>
      <c r="T36" s="54">
        <f t="shared" ca="1" si="3"/>
        <v>2.0162137350027143E-3</v>
      </c>
      <c r="U36" s="54">
        <f t="shared" ca="1" si="4"/>
        <v>2.3812525842199696E-3</v>
      </c>
    </row>
    <row r="37" spans="1:21">
      <c r="I37" s="54">
        <f t="shared" ca="1" si="5"/>
        <v>0</v>
      </c>
      <c r="J37" s="54">
        <f t="shared" ca="1" si="6"/>
        <v>0</v>
      </c>
      <c r="K37" s="54">
        <f t="shared" ca="1" si="0"/>
        <v>0</v>
      </c>
      <c r="L37" s="54">
        <f t="shared" ca="1" si="7"/>
        <v>500</v>
      </c>
      <c r="M37" s="54">
        <f t="shared" ca="1" si="8"/>
        <v>500</v>
      </c>
      <c r="N37" s="54">
        <f t="shared" ca="1" si="9"/>
        <v>500</v>
      </c>
      <c r="O37" s="54">
        <f t="shared" ca="1" si="1"/>
        <v>2.5952387849320904E-3</v>
      </c>
      <c r="P37" s="54">
        <f t="shared" ca="1" si="10"/>
        <v>2.2649392335183371E-3</v>
      </c>
      <c r="R37" s="54">
        <f t="shared" si="11"/>
        <v>3.3670000000000018</v>
      </c>
      <c r="S37" s="54">
        <f t="shared" ca="1" si="2"/>
        <v>7.7223381653140866</v>
      </c>
      <c r="T37" s="54">
        <f t="shared" ca="1" si="3"/>
        <v>2.2649392335183371E-3</v>
      </c>
      <c r="U37" s="54">
        <f t="shared" ca="1" si="4"/>
        <v>2.5952387849320904E-3</v>
      </c>
    </row>
    <row r="38" spans="1:21">
      <c r="I38" s="54">
        <f t="shared" ca="1" si="5"/>
        <v>0</v>
      </c>
      <c r="J38" s="54">
        <f t="shared" ca="1" si="6"/>
        <v>0</v>
      </c>
      <c r="K38" s="54">
        <f t="shared" ca="1" si="0"/>
        <v>0</v>
      </c>
      <c r="L38" s="54">
        <f t="shared" ca="1" si="7"/>
        <v>500</v>
      </c>
      <c r="M38" s="54">
        <f t="shared" ca="1" si="8"/>
        <v>500</v>
      </c>
      <c r="N38" s="54">
        <f t="shared" ca="1" si="9"/>
        <v>500</v>
      </c>
      <c r="O38" s="54">
        <f t="shared" ca="1" si="1"/>
        <v>2.8212563273270052E-3</v>
      </c>
      <c r="P38" s="54">
        <f t="shared" ca="1" si="10"/>
        <v>2.5356625415520195E-3</v>
      </c>
      <c r="R38" s="54">
        <f t="shared" si="11"/>
        <v>3.4670000000000019</v>
      </c>
      <c r="S38" s="54">
        <f t="shared" ca="1" si="2"/>
        <v>7.8723381653140851</v>
      </c>
      <c r="T38" s="54">
        <f t="shared" ca="1" si="3"/>
        <v>2.5356625415520195E-3</v>
      </c>
      <c r="U38" s="54">
        <f t="shared" ca="1" si="4"/>
        <v>2.8212563273270052E-3</v>
      </c>
    </row>
    <row r="39" spans="1:21">
      <c r="I39" s="54">
        <f t="shared" ca="1" si="5"/>
        <v>0</v>
      </c>
      <c r="J39" s="54">
        <f t="shared" ca="1" si="6"/>
        <v>0</v>
      </c>
      <c r="K39" s="54">
        <f t="shared" ca="1" si="0"/>
        <v>0</v>
      </c>
      <c r="L39" s="54">
        <f t="shared" ca="1" si="7"/>
        <v>500</v>
      </c>
      <c r="M39" s="54">
        <f t="shared" ca="1" si="8"/>
        <v>500</v>
      </c>
      <c r="N39" s="54">
        <f t="shared" ca="1" si="9"/>
        <v>500</v>
      </c>
      <c r="O39" s="54">
        <f t="shared" ca="1" si="1"/>
        <v>3.0595883120213404E-3</v>
      </c>
      <c r="P39" s="54">
        <f t="shared" ca="1" si="10"/>
        <v>2.8296009854659188E-3</v>
      </c>
      <c r="R39" s="54">
        <f t="shared" si="11"/>
        <v>3.5670000000000019</v>
      </c>
      <c r="S39" s="54">
        <f t="shared" ca="1" si="2"/>
        <v>8.0223381653140855</v>
      </c>
      <c r="T39" s="54">
        <f t="shared" ca="1" si="3"/>
        <v>2.8296009854659188E-3</v>
      </c>
      <c r="U39" s="54">
        <f t="shared" ca="1" si="4"/>
        <v>3.0595883120213404E-3</v>
      </c>
    </row>
    <row r="40" spans="1:21">
      <c r="I40" s="54">
        <f t="shared" ca="1" si="5"/>
        <v>0</v>
      </c>
      <c r="J40" s="54">
        <f t="shared" ca="1" si="6"/>
        <v>0</v>
      </c>
      <c r="K40" s="54">
        <f t="shared" ca="1" si="0"/>
        <v>0</v>
      </c>
      <c r="L40" s="54">
        <f t="shared" ca="1" si="7"/>
        <v>500</v>
      </c>
      <c r="M40" s="54">
        <f t="shared" ca="1" si="8"/>
        <v>500</v>
      </c>
      <c r="N40" s="54">
        <f t="shared" ca="1" si="9"/>
        <v>500</v>
      </c>
      <c r="O40" s="54">
        <f t="shared" ca="1" si="1"/>
        <v>3.310513272970972E-3</v>
      </c>
      <c r="P40" s="54">
        <f t="shared" ca="1" si="10"/>
        <v>3.1479999751516941E-3</v>
      </c>
      <c r="R40" s="54">
        <f t="shared" si="11"/>
        <v>3.667000000000002</v>
      </c>
      <c r="S40" s="54">
        <f t="shared" ca="1" si="2"/>
        <v>8.1723381653140859</v>
      </c>
      <c r="T40" s="54">
        <f t="shared" ca="1" si="3"/>
        <v>3.1479999751516941E-3</v>
      </c>
      <c r="U40" s="54">
        <f t="shared" ca="1" si="4"/>
        <v>3.310513272970972E-3</v>
      </c>
    </row>
    <row r="41" spans="1:21">
      <c r="I41" s="54">
        <f t="shared" ca="1" si="5"/>
        <v>0</v>
      </c>
      <c r="J41" s="54">
        <f t="shared" ca="1" si="6"/>
        <v>0</v>
      </c>
      <c r="K41" s="54">
        <f t="shared" ca="1" si="0"/>
        <v>0</v>
      </c>
      <c r="L41" s="54">
        <f t="shared" ca="1" si="7"/>
        <v>500</v>
      </c>
      <c r="M41" s="54">
        <f t="shared" ca="1" si="8"/>
        <v>500</v>
      </c>
      <c r="N41" s="54">
        <f t="shared" ca="1" si="9"/>
        <v>500</v>
      </c>
      <c r="O41" s="54">
        <f t="shared" ca="1" si="1"/>
        <v>3.5743049541763251E-3</v>
      </c>
      <c r="P41" s="54">
        <f t="shared" ca="1" si="10"/>
        <v>3.4921325363195255E-3</v>
      </c>
      <c r="R41" s="54">
        <f t="shared" si="11"/>
        <v>3.7670000000000021</v>
      </c>
      <c r="S41" s="54">
        <f t="shared" ca="1" si="2"/>
        <v>8.3223381653140862</v>
      </c>
      <c r="T41" s="54">
        <f t="shared" ca="1" si="3"/>
        <v>3.4921325363195255E-3</v>
      </c>
      <c r="U41" s="54">
        <f t="shared" ca="1" si="4"/>
        <v>3.5743049541763251E-3</v>
      </c>
    </row>
    <row r="42" spans="1:21">
      <c r="I42" s="54">
        <f t="shared" ca="1" si="5"/>
        <v>0</v>
      </c>
      <c r="J42" s="54">
        <f t="shared" ca="1" si="6"/>
        <v>0</v>
      </c>
      <c r="K42" s="54">
        <f t="shared" ca="1" si="0"/>
        <v>0</v>
      </c>
      <c r="L42" s="54">
        <f t="shared" ca="1" si="7"/>
        <v>500</v>
      </c>
      <c r="M42" s="54">
        <f t="shared" ca="1" si="8"/>
        <v>500</v>
      </c>
      <c r="N42" s="54">
        <f t="shared" ca="1" si="9"/>
        <v>500</v>
      </c>
      <c r="O42" s="54">
        <f t="shared" ca="1" si="1"/>
        <v>3.8512320720952621E-3</v>
      </c>
      <c r="P42" s="54">
        <f t="shared" ca="1" si="10"/>
        <v>3.8632988197414564E-3</v>
      </c>
      <c r="R42" s="54">
        <f t="shared" si="11"/>
        <v>3.8670000000000022</v>
      </c>
      <c r="S42" s="54">
        <f t="shared" ca="1" si="2"/>
        <v>8.4723381653140866</v>
      </c>
      <c r="T42" s="54">
        <f t="shared" ca="1" si="3"/>
        <v>3.8632988197414564E-3</v>
      </c>
      <c r="U42" s="54">
        <f t="shared" ca="1" si="4"/>
        <v>3.8512320720952621E-3</v>
      </c>
    </row>
    <row r="43" spans="1:21">
      <c r="I43" s="54">
        <f t="shared" ca="1" si="5"/>
        <v>0</v>
      </c>
      <c r="J43" s="54">
        <f t="shared" ca="1" si="6"/>
        <v>0</v>
      </c>
      <c r="K43" s="54">
        <f t="shared" ca="1" si="0"/>
        <v>0</v>
      </c>
      <c r="L43" s="54">
        <f t="shared" ca="1" si="7"/>
        <v>500</v>
      </c>
      <c r="M43" s="54">
        <f t="shared" ca="1" si="8"/>
        <v>500</v>
      </c>
      <c r="N43" s="54">
        <f t="shared" ca="1" si="9"/>
        <v>500</v>
      </c>
      <c r="O43" s="54">
        <f t="shared" ca="1" si="1"/>
        <v>4.1415580638757641E-3</v>
      </c>
      <c r="P43" s="54">
        <f t="shared" ca="1" si="10"/>
        <v>4.2628255860267528E-3</v>
      </c>
      <c r="R43" s="54">
        <f t="shared" si="11"/>
        <v>3.9670000000000023</v>
      </c>
      <c r="S43" s="54">
        <f t="shared" ca="1" si="2"/>
        <v>8.6223381653140869</v>
      </c>
      <c r="T43" s="54">
        <f t="shared" ca="1" si="3"/>
        <v>4.2628255860267528E-3</v>
      </c>
      <c r="U43" s="54">
        <f t="shared" ca="1" si="4"/>
        <v>4.1415580638757641E-3</v>
      </c>
    </row>
    <row r="44" spans="1:21">
      <c r="I44" s="54">
        <f t="shared" ca="1" si="5"/>
        <v>0</v>
      </c>
      <c r="J44" s="54">
        <f t="shared" ca="1" si="6"/>
        <v>0</v>
      </c>
      <c r="K44" s="54">
        <f t="shared" ca="1" si="0"/>
        <v>0</v>
      </c>
      <c r="L44" s="54">
        <f t="shared" ca="1" si="7"/>
        <v>500</v>
      </c>
      <c r="M44" s="54">
        <f t="shared" ca="1" si="8"/>
        <v>500</v>
      </c>
      <c r="N44" s="54">
        <f t="shared" ca="1" si="9"/>
        <v>500</v>
      </c>
      <c r="O44" s="54">
        <f t="shared" ca="1" si="1"/>
        <v>4.445540821521563E-3</v>
      </c>
      <c r="P44" s="54">
        <f t="shared" ca="1" si="10"/>
        <v>4.6920656645157433E-3</v>
      </c>
      <c r="R44" s="54">
        <f t="shared" si="11"/>
        <v>4.0670000000000019</v>
      </c>
      <c r="S44" s="54">
        <f t="shared" ca="1" si="2"/>
        <v>8.7723381653140855</v>
      </c>
      <c r="T44" s="54">
        <f t="shared" ca="1" si="3"/>
        <v>4.6920656645157433E-3</v>
      </c>
      <c r="U44" s="54">
        <f t="shared" ca="1" si="4"/>
        <v>4.445540821521563E-3</v>
      </c>
    </row>
    <row r="45" spans="1:21">
      <c r="I45" s="54">
        <f t="shared" ca="1" si="5"/>
        <v>0</v>
      </c>
      <c r="J45" s="54">
        <f t="shared" ca="1" si="6"/>
        <v>0</v>
      </c>
      <c r="K45" s="54">
        <f t="shared" ca="1" si="0"/>
        <v>0</v>
      </c>
      <c r="L45" s="54">
        <f t="shared" ca="1" si="7"/>
        <v>500</v>
      </c>
      <c r="M45" s="54">
        <f t="shared" ca="1" si="8"/>
        <v>500</v>
      </c>
      <c r="N45" s="54">
        <f t="shared" ca="1" si="9"/>
        <v>500</v>
      </c>
      <c r="O45" s="54">
        <f t="shared" ca="1" si="1"/>
        <v>4.7634324121086404E-3</v>
      </c>
      <c r="P45" s="54">
        <f t="shared" ca="1" si="10"/>
        <v>5.152397384892371E-3</v>
      </c>
      <c r="R45" s="54">
        <f t="shared" si="11"/>
        <v>4.1670000000000016</v>
      </c>
      <c r="S45" s="54">
        <f t="shared" ca="1" si="2"/>
        <v>8.9223381653140859</v>
      </c>
      <c r="T45" s="54">
        <f t="shared" ca="1" si="3"/>
        <v>5.152397384892371E-3</v>
      </c>
      <c r="U45" s="54">
        <f t="shared" ca="1" si="4"/>
        <v>4.7634324121086404E-3</v>
      </c>
    </row>
    <row r="46" spans="1:21">
      <c r="I46" s="54">
        <f t="shared" ca="1" si="5"/>
        <v>0</v>
      </c>
      <c r="J46" s="54">
        <f t="shared" ca="1" si="6"/>
        <v>0</v>
      </c>
      <c r="K46" s="54">
        <f t="shared" ca="1" si="0"/>
        <v>0</v>
      </c>
      <c r="L46" s="54">
        <f t="shared" ca="1" si="7"/>
        <v>500</v>
      </c>
      <c r="M46" s="54">
        <f t="shared" ca="1" si="8"/>
        <v>500</v>
      </c>
      <c r="N46" s="54">
        <f t="shared" ca="1" si="9"/>
        <v>500</v>
      </c>
      <c r="O46" s="54">
        <f t="shared" ca="1" si="1"/>
        <v>5.0954787841788127E-3</v>
      </c>
      <c r="P46" s="54">
        <f t="shared" ca="1" si="10"/>
        <v>5.6452239801250137E-3</v>
      </c>
      <c r="R46" s="54">
        <f t="shared" si="11"/>
        <v>4.2670000000000012</v>
      </c>
      <c r="S46" s="54">
        <f t="shared" ca="1" si="2"/>
        <v>9.0723381653140844</v>
      </c>
      <c r="T46" s="54">
        <f t="shared" ca="1" si="3"/>
        <v>5.6452239801250137E-3</v>
      </c>
      <c r="U46" s="54">
        <f t="shared" ca="1" si="4"/>
        <v>5.0954787841788127E-3</v>
      </c>
    </row>
    <row r="47" spans="1:21">
      <c r="I47" s="54">
        <f t="shared" ca="1" si="5"/>
        <v>0</v>
      </c>
      <c r="J47" s="54">
        <f t="shared" ca="1" si="6"/>
        <v>0</v>
      </c>
      <c r="K47" s="54">
        <f t="shared" ca="1" si="0"/>
        <v>0</v>
      </c>
      <c r="L47" s="54">
        <f t="shared" ca="1" si="7"/>
        <v>500</v>
      </c>
      <c r="M47" s="54">
        <f t="shared" ca="1" si="8"/>
        <v>500</v>
      </c>
      <c r="N47" s="54">
        <f t="shared" ca="1" si="9"/>
        <v>500</v>
      </c>
      <c r="O47" s="54">
        <f t="shared" ca="1" si="1"/>
        <v>5.4419194604481084E-3</v>
      </c>
      <c r="P47" s="54">
        <f t="shared" ca="1" si="10"/>
        <v>6.1719729593625594E-3</v>
      </c>
      <c r="R47" s="54">
        <f t="shared" si="11"/>
        <v>4.3670000000000009</v>
      </c>
      <c r="S47" s="54">
        <f t="shared" ca="1" si="2"/>
        <v>9.2223381653140848</v>
      </c>
      <c r="T47" s="54">
        <f t="shared" ca="1" si="3"/>
        <v>6.1719729593625594E-3</v>
      </c>
      <c r="U47" s="54">
        <f t="shared" ca="1" si="4"/>
        <v>5.4419194604481084E-3</v>
      </c>
    </row>
    <row r="48" spans="1:21">
      <c r="I48" s="54">
        <f t="shared" ca="1" si="5"/>
        <v>0</v>
      </c>
      <c r="J48" s="54">
        <f t="shared" ca="1" si="6"/>
        <v>0</v>
      </c>
      <c r="K48" s="54">
        <f t="shared" ca="1" si="0"/>
        <v>0</v>
      </c>
      <c r="L48" s="54">
        <f t="shared" ca="1" si="7"/>
        <v>500</v>
      </c>
      <c r="M48" s="54">
        <f t="shared" ca="1" si="8"/>
        <v>500</v>
      </c>
      <c r="N48" s="54">
        <f t="shared" ca="1" si="9"/>
        <v>500</v>
      </c>
      <c r="O48" s="54">
        <f t="shared" ca="1" si="1"/>
        <v>5.8029872169821344E-3</v>
      </c>
      <c r="P48" s="54">
        <f t="shared" ca="1" si="10"/>
        <v>6.7340954494226057E-3</v>
      </c>
      <c r="R48" s="54">
        <f t="shared" si="11"/>
        <v>4.4670000000000005</v>
      </c>
      <c r="S48" s="54">
        <f t="shared" ca="1" si="2"/>
        <v>9.3723381653140834</v>
      </c>
      <c r="T48" s="54">
        <f t="shared" ca="1" si="3"/>
        <v>6.7340954494226057E-3</v>
      </c>
      <c r="U48" s="54">
        <f t="shared" ca="1" si="4"/>
        <v>5.8029872169821344E-3</v>
      </c>
    </row>
    <row r="49" spans="9:21">
      <c r="I49" s="54">
        <f t="shared" ca="1" si="5"/>
        <v>0</v>
      </c>
      <c r="J49" s="54">
        <f t="shared" ca="1" si="6"/>
        <v>0</v>
      </c>
      <c r="K49" s="54">
        <f t="shared" ca="1" si="0"/>
        <v>0</v>
      </c>
      <c r="L49" s="54">
        <f t="shared" ca="1" si="7"/>
        <v>500</v>
      </c>
      <c r="M49" s="54">
        <f t="shared" ca="1" si="8"/>
        <v>500</v>
      </c>
      <c r="N49" s="54">
        <f t="shared" ca="1" si="9"/>
        <v>500</v>
      </c>
      <c r="O49" s="54">
        <f t="shared" ca="1" si="1"/>
        <v>6.1789077490078705E-3</v>
      </c>
      <c r="P49" s="54">
        <f t="shared" ca="1" si="10"/>
        <v>7.3330655035271919E-3</v>
      </c>
      <c r="R49" s="54">
        <f t="shared" si="11"/>
        <v>4.5670000000000002</v>
      </c>
      <c r="S49" s="54">
        <f t="shared" ca="1" si="2"/>
        <v>9.5223381653140837</v>
      </c>
      <c r="T49" s="54">
        <f t="shared" ca="1" si="3"/>
        <v>7.3330655035271919E-3</v>
      </c>
      <c r="U49" s="54">
        <f t="shared" ca="1" si="4"/>
        <v>6.1789077490078705E-3</v>
      </c>
    </row>
    <row r="50" spans="9:21">
      <c r="I50" s="54">
        <f t="shared" ca="1" si="5"/>
        <v>0</v>
      </c>
      <c r="J50" s="54">
        <f t="shared" ca="1" si="6"/>
        <v>0</v>
      </c>
      <c r="K50" s="54">
        <f t="shared" ca="1" si="0"/>
        <v>0</v>
      </c>
      <c r="L50" s="54">
        <f t="shared" ca="1" si="7"/>
        <v>500</v>
      </c>
      <c r="M50" s="54">
        <f t="shared" ca="1" si="8"/>
        <v>500</v>
      </c>
      <c r="N50" s="54">
        <f t="shared" ca="1" si="9"/>
        <v>500</v>
      </c>
      <c r="O50" s="54">
        <f t="shared" ca="1" si="1"/>
        <v>6.5698993235511829E-3</v>
      </c>
      <c r="P50" s="54">
        <f t="shared" ca="1" si="10"/>
        <v>7.9703793759603458E-3</v>
      </c>
      <c r="R50" s="54">
        <f t="shared" si="11"/>
        <v>4.6669999999999998</v>
      </c>
      <c r="S50" s="54">
        <f t="shared" ca="1" si="2"/>
        <v>9.6723381653140823</v>
      </c>
      <c r="T50" s="54">
        <f t="shared" ca="1" si="3"/>
        <v>7.9703793759603458E-3</v>
      </c>
      <c r="U50" s="54">
        <f t="shared" ca="1" si="4"/>
        <v>6.5698993235511829E-3</v>
      </c>
    </row>
    <row r="51" spans="9:21">
      <c r="I51" s="54">
        <f t="shared" ca="1" si="5"/>
        <v>0.15000000000000036</v>
      </c>
      <c r="J51" s="54">
        <f t="shared" ca="1" si="6"/>
        <v>0</v>
      </c>
      <c r="K51" s="54">
        <f t="shared" ca="1" si="0"/>
        <v>-7.5000000000000175E-4</v>
      </c>
      <c r="L51" s="54">
        <f t="shared" ca="1" si="7"/>
        <v>6.9761724191116595E-3</v>
      </c>
      <c r="M51" s="54">
        <f t="shared" ca="1" si="8"/>
        <v>6.226172419111658E-3</v>
      </c>
      <c r="N51" s="54">
        <f t="shared" ca="1" si="9"/>
        <v>6.226172419111658E-3</v>
      </c>
      <c r="O51" s="54">
        <f t="shared" ca="1" si="1"/>
        <v>6.226172419111658E-3</v>
      </c>
      <c r="P51" s="54">
        <f t="shared" ca="1" si="10"/>
        <v>8.5929966178715112E-3</v>
      </c>
      <c r="R51" s="54">
        <f t="shared" si="11"/>
        <v>4.7669999999999995</v>
      </c>
      <c r="S51" s="54">
        <f t="shared" ca="1" si="2"/>
        <v>9.8223381653140827</v>
      </c>
      <c r="T51" s="54">
        <f t="shared" ca="1" si="3"/>
        <v>8.6475547613381609E-3</v>
      </c>
      <c r="U51" s="54">
        <f t="shared" ca="1" si="4"/>
        <v>6.9761724191116595E-3</v>
      </c>
    </row>
    <row r="52" spans="9:21">
      <c r="I52" s="54">
        <f t="shared" ca="1" si="5"/>
        <v>0.30000000000000071</v>
      </c>
      <c r="J52" s="54">
        <f t="shared" ca="1" si="6"/>
        <v>0</v>
      </c>
      <c r="K52" s="54">
        <f t="shared" ca="1" si="0"/>
        <v>-1.5000000000000035E-3</v>
      </c>
      <c r="L52" s="54">
        <f t="shared" ca="1" si="7"/>
        <v>6.9761724191116595E-3</v>
      </c>
      <c r="M52" s="54">
        <f t="shared" ca="1" si="8"/>
        <v>5.4761724191116565E-3</v>
      </c>
      <c r="N52" s="54">
        <f t="shared" ca="1" si="9"/>
        <v>5.4761724191116565E-3</v>
      </c>
      <c r="O52" s="54">
        <f t="shared" ca="1" si="1"/>
        <v>5.4761724191116565E-3</v>
      </c>
      <c r="P52" s="54">
        <f t="shared" ca="1" si="10"/>
        <v>9.1406138597826762E-3</v>
      </c>
      <c r="R52" s="54">
        <f t="shared" si="11"/>
        <v>4.8669999999999991</v>
      </c>
      <c r="S52" s="54">
        <f t="shared" ca="1" si="2"/>
        <v>9.9723381653140812</v>
      </c>
      <c r="T52" s="54">
        <f t="shared" ca="1" si="3"/>
        <v>9.3661299972090939E-3</v>
      </c>
      <c r="U52" s="54">
        <f t="shared" ca="1" si="4"/>
        <v>7.397929352611121E-3</v>
      </c>
    </row>
    <row r="53" spans="9:21">
      <c r="I53" s="54">
        <f t="shared" ca="1" si="5"/>
        <v>0.45000000000000107</v>
      </c>
      <c r="J53" s="54">
        <f t="shared" ca="1" si="6"/>
        <v>0</v>
      </c>
      <c r="K53" s="54">
        <f t="shared" ca="1" si="0"/>
        <v>-2.2500000000000055E-3</v>
      </c>
      <c r="L53" s="54">
        <f t="shared" ca="1" si="7"/>
        <v>6.9761724191116595E-3</v>
      </c>
      <c r="M53" s="54">
        <f t="shared" ca="1" si="8"/>
        <v>4.7261724191116541E-3</v>
      </c>
      <c r="N53" s="54">
        <f t="shared" ca="1" si="9"/>
        <v>4.7261724191116541E-3</v>
      </c>
      <c r="O53" s="54">
        <f t="shared" ca="1" si="1"/>
        <v>4.7261724191116541E-3</v>
      </c>
      <c r="P53" s="54">
        <f t="shared" ca="1" si="10"/>
        <v>9.6132311016938407E-3</v>
      </c>
      <c r="R53" s="54">
        <f t="shared" si="11"/>
        <v>4.9669999999999987</v>
      </c>
      <c r="S53" s="54">
        <f t="shared" ca="1" si="2"/>
        <v>10.122338165314082</v>
      </c>
      <c r="T53" s="54">
        <f t="shared" ca="1" si="3"/>
        <v>1.0127663228723049E-2</v>
      </c>
      <c r="U53" s="54">
        <f t="shared" ca="1" si="4"/>
        <v>7.8353638938790035E-3</v>
      </c>
    </row>
    <row r="54" spans="9:21">
      <c r="I54" s="54">
        <f t="shared" ca="1" si="5"/>
        <v>0.60000000000000142</v>
      </c>
      <c r="J54" s="54">
        <f t="shared" ca="1" si="6"/>
        <v>0</v>
      </c>
      <c r="K54" s="54">
        <f t="shared" ca="1" si="0"/>
        <v>-3.000000000000007E-3</v>
      </c>
      <c r="L54" s="54">
        <f t="shared" ca="1" si="7"/>
        <v>6.9761724191116595E-3</v>
      </c>
      <c r="M54" s="54">
        <f t="shared" ca="1" si="8"/>
        <v>3.9761724191116525E-3</v>
      </c>
      <c r="N54" s="54">
        <f t="shared" ca="1" si="9"/>
        <v>3.9761724191116525E-3</v>
      </c>
      <c r="O54" s="54">
        <f t="shared" ca="1" si="1"/>
        <v>3.9761724191116525E-3</v>
      </c>
      <c r="P54" s="54">
        <f t="shared" ca="1" si="10"/>
        <v>1.0010848343605007E-2</v>
      </c>
      <c r="R54" s="54">
        <f t="shared" si="11"/>
        <v>5.0669999999999984</v>
      </c>
      <c r="S54" s="54">
        <f t="shared" ca="1" si="2"/>
        <v>10.27233816531408</v>
      </c>
      <c r="T54" s="54">
        <f t="shared" ca="1" si="3"/>
        <v>1.0933731534137681E-2</v>
      </c>
      <c r="U54" s="54">
        <f t="shared" ca="1" si="4"/>
        <v>8.2886608679670088E-3</v>
      </c>
    </row>
    <row r="55" spans="9:21">
      <c r="I55" s="54">
        <f t="shared" ca="1" si="5"/>
        <v>0.75000000000000178</v>
      </c>
      <c r="J55" s="54">
        <f t="shared" ca="1" si="6"/>
        <v>0</v>
      </c>
      <c r="K55" s="54">
        <f t="shared" ca="1" si="0"/>
        <v>-3.750000000000009E-3</v>
      </c>
      <c r="L55" s="54">
        <f t="shared" ca="1" si="7"/>
        <v>6.9761724191116595E-3</v>
      </c>
      <c r="M55" s="54">
        <f t="shared" ca="1" si="8"/>
        <v>3.2261724191116506E-3</v>
      </c>
      <c r="N55" s="54">
        <f t="shared" ca="1" si="9"/>
        <v>3.2261724191116506E-3</v>
      </c>
      <c r="O55" s="54">
        <f t="shared" ca="1" si="1"/>
        <v>3.2261724191116506E-3</v>
      </c>
      <c r="P55" s="54">
        <f t="shared" ca="1" si="10"/>
        <v>1.0333465585516172E-2</v>
      </c>
      <c r="R55" s="54">
        <f t="shared" si="11"/>
        <v>5.166999999999998</v>
      </c>
      <c r="S55" s="54">
        <f t="shared" ca="1" si="2"/>
        <v>10.422338165314081</v>
      </c>
      <c r="T55" s="54">
        <f t="shared" ca="1" si="3"/>
        <v>1.1785930009961865E-2</v>
      </c>
      <c r="U55" s="54">
        <f t="shared" ca="1" si="4"/>
        <v>8.757995745616495E-3</v>
      </c>
    </row>
    <row r="56" spans="9:21">
      <c r="I56" s="54">
        <f t="shared" ca="1" si="5"/>
        <v>0.90000000000000213</v>
      </c>
      <c r="J56" s="54">
        <f t="shared" ca="1" si="6"/>
        <v>0</v>
      </c>
      <c r="K56" s="54">
        <f t="shared" ca="1" si="0"/>
        <v>-4.5000000000000109E-3</v>
      </c>
      <c r="L56" s="54">
        <f t="shared" ca="1" si="7"/>
        <v>6.9761724191116595E-3</v>
      </c>
      <c r="M56" s="54">
        <f t="shared" ca="1" si="8"/>
        <v>2.4761724191116486E-3</v>
      </c>
      <c r="N56" s="54">
        <f t="shared" ca="1" si="9"/>
        <v>2.4761724191116486E-3</v>
      </c>
      <c r="O56" s="54">
        <f t="shared" ca="1" si="1"/>
        <v>2.4761724191116486E-3</v>
      </c>
      <c r="P56" s="54">
        <f t="shared" ca="1" si="10"/>
        <v>1.0581082827427337E-2</v>
      </c>
      <c r="R56" s="54">
        <f t="shared" si="11"/>
        <v>5.2669999999999977</v>
      </c>
      <c r="S56" s="54">
        <f t="shared" ca="1" si="2"/>
        <v>10.572338165314079</v>
      </c>
      <c r="T56" s="54">
        <f t="shared" ca="1" si="3"/>
        <v>1.2685870814566846E-2</v>
      </c>
      <c r="U56" s="54">
        <f t="shared" ca="1" si="4"/>
        <v>9.2435342222354378E-3</v>
      </c>
    </row>
    <row r="57" spans="9:21">
      <c r="I57" s="54">
        <f t="shared" ca="1" si="5"/>
        <v>1.0500000000000025</v>
      </c>
      <c r="J57" s="54">
        <f t="shared" ca="1" si="6"/>
        <v>0</v>
      </c>
      <c r="K57" s="54">
        <f t="shared" ca="1" si="0"/>
        <v>-5.2500000000000125E-3</v>
      </c>
      <c r="L57" s="54">
        <f t="shared" ca="1" si="7"/>
        <v>6.9761724191116595E-3</v>
      </c>
      <c r="M57" s="54">
        <f t="shared" ca="1" si="8"/>
        <v>1.7261724191116471E-3</v>
      </c>
      <c r="N57" s="54">
        <f t="shared" ca="1" si="9"/>
        <v>1.7261724191116471E-3</v>
      </c>
      <c r="O57" s="54">
        <f t="shared" ca="1" si="1"/>
        <v>1.7261724191116471E-3</v>
      </c>
      <c r="P57" s="54">
        <f t="shared" ca="1" si="10"/>
        <v>1.0753700069338502E-2</v>
      </c>
      <c r="R57" s="54">
        <f t="shared" si="11"/>
        <v>5.3669999999999973</v>
      </c>
      <c r="S57" s="54">
        <f t="shared" ca="1" si="2"/>
        <v>10.722338165314079</v>
      </c>
      <c r="T57" s="54">
        <f t="shared" ca="1" si="3"/>
        <v>1.3635182169138615E-2</v>
      </c>
      <c r="U57" s="54">
        <f t="shared" ca="1" si="4"/>
        <v>9.7454317857767689E-3</v>
      </c>
    </row>
    <row r="58" spans="9:21">
      <c r="I58" s="54">
        <f t="shared" ca="1" si="5"/>
        <v>1.2000000000000028</v>
      </c>
      <c r="J58" s="54">
        <f t="shared" ca="1" si="6"/>
        <v>0</v>
      </c>
      <c r="K58" s="54">
        <f t="shared" ca="1" si="0"/>
        <v>-6.000000000000014E-3</v>
      </c>
      <c r="L58" s="54">
        <f t="shared" ca="1" si="7"/>
        <v>6.9761724191116595E-3</v>
      </c>
      <c r="M58" s="54">
        <f t="shared" ca="1" si="8"/>
        <v>9.7617241911164554E-4</v>
      </c>
      <c r="N58" s="54">
        <f t="shared" ca="1" si="9"/>
        <v>9.7617241911164554E-4</v>
      </c>
      <c r="O58" s="54">
        <f t="shared" ca="1" si="1"/>
        <v>9.7617241911164554E-4</v>
      </c>
      <c r="P58" s="54">
        <f t="shared" ca="1" si="10"/>
        <v>1.0851317311249666E-2</v>
      </c>
      <c r="R58" s="54">
        <f t="shared" si="11"/>
        <v>5.466999999999997</v>
      </c>
      <c r="S58" s="54">
        <f t="shared" ca="1" si="2"/>
        <v>10.872338165314078</v>
      </c>
      <c r="T58" s="54">
        <f t="shared" ca="1" si="3"/>
        <v>1.4635507314878837E-2</v>
      </c>
      <c r="U58" s="54">
        <f t="shared" ca="1" si="4"/>
        <v>1.0263833273947167E-2</v>
      </c>
    </row>
    <row r="59" spans="9:21">
      <c r="I59" s="54">
        <f t="shared" ca="1" si="5"/>
        <v>1.3500000000000032</v>
      </c>
      <c r="J59" s="54">
        <f t="shared" ca="1" si="6"/>
        <v>0</v>
      </c>
      <c r="K59" s="54">
        <f t="shared" ca="1" si="0"/>
        <v>-6.7500000000000164E-3</v>
      </c>
      <c r="L59" s="54">
        <f t="shared" ca="1" si="7"/>
        <v>6.9761724191116595E-3</v>
      </c>
      <c r="M59" s="54">
        <f t="shared" ca="1" si="8"/>
        <v>2.2617241911164314E-4</v>
      </c>
      <c r="N59" s="54">
        <f t="shared" ca="1" si="9"/>
        <v>2.2617241911164314E-4</v>
      </c>
      <c r="O59" s="54">
        <f t="shared" ca="1" si="1"/>
        <v>2.2617241911164314E-4</v>
      </c>
      <c r="P59" s="54">
        <f t="shared" ca="1" si="10"/>
        <v>1.087393455316083E-2</v>
      </c>
      <c r="R59" s="54">
        <f t="shared" si="11"/>
        <v>5.5669999999999966</v>
      </c>
      <c r="S59" s="54">
        <f t="shared" ca="1" si="2"/>
        <v>11.022338165314078</v>
      </c>
      <c r="T59" s="54">
        <f t="shared" ca="1" si="3"/>
        <v>1.5688503425414391E-2</v>
      </c>
      <c r="U59" s="54">
        <f t="shared" ca="1" si="4"/>
        <v>1.0798872421213922E-2</v>
      </c>
    </row>
    <row r="60" spans="9:21">
      <c r="I60" s="54">
        <f t="shared" ca="1" si="5"/>
        <v>1.5000000000000036</v>
      </c>
      <c r="J60" s="54">
        <f t="shared" ca="1" si="6"/>
        <v>0</v>
      </c>
      <c r="K60" s="54">
        <f t="shared" ca="1" si="0"/>
        <v>-7.5000000000000179E-3</v>
      </c>
      <c r="L60" s="54">
        <f t="shared" ca="1" si="7"/>
        <v>6.9761724191116595E-3</v>
      </c>
      <c r="M60" s="54">
        <f t="shared" ca="1" si="8"/>
        <v>-5.2382758088835839E-4</v>
      </c>
      <c r="N60" s="54">
        <f t="shared" ca="1" si="9"/>
        <v>0</v>
      </c>
      <c r="O60" s="54">
        <f t="shared" ca="1" si="1"/>
        <v>0</v>
      </c>
      <c r="P60" s="54">
        <f t="shared" ca="1" si="10"/>
        <v>1.087393455316083E-2</v>
      </c>
      <c r="R60" s="54">
        <f t="shared" si="11"/>
        <v>5.6669999999999963</v>
      </c>
      <c r="S60" s="54">
        <f t="shared" ca="1" si="2"/>
        <v>11.172338165314079</v>
      </c>
      <c r="T60" s="54">
        <f t="shared" ca="1" si="3"/>
        <v>1.6795840473416979E-2</v>
      </c>
      <c r="U60" s="54">
        <f t="shared" ca="1" si="4"/>
        <v>1.1350671396118506E-2</v>
      </c>
    </row>
    <row r="61" spans="9:21">
      <c r="I61" s="54">
        <f t="shared" ca="1" si="5"/>
        <v>1.6500000000000039</v>
      </c>
      <c r="J61" s="54">
        <f t="shared" ca="1" si="6"/>
        <v>0</v>
      </c>
      <c r="K61" s="54">
        <f t="shared" ca="1" si="0"/>
        <v>-8.2500000000000195E-3</v>
      </c>
      <c r="L61" s="54">
        <f t="shared" ca="1" si="7"/>
        <v>6.9761724191116595E-3</v>
      </c>
      <c r="M61" s="54">
        <f t="shared" ca="1" si="8"/>
        <v>-1.2738275808883599E-3</v>
      </c>
      <c r="N61" s="54">
        <f t="shared" ca="1" si="9"/>
        <v>0</v>
      </c>
      <c r="O61" s="54">
        <f t="shared" ca="1" si="1"/>
        <v>0</v>
      </c>
      <c r="P61" s="54">
        <f t="shared" ca="1" si="10"/>
        <v>1.087393455316083E-2</v>
      </c>
      <c r="R61" s="54">
        <f t="shared" si="11"/>
        <v>5.7669999999999959</v>
      </c>
      <c r="S61" s="54">
        <f t="shared" ca="1" si="2"/>
        <v>11.322338165314077</v>
      </c>
      <c r="T61" s="54">
        <f t="shared" ca="1" si="3"/>
        <v>1.7959200050493562E-2</v>
      </c>
      <c r="U61" s="54">
        <f t="shared" ca="1" si="4"/>
        <v>1.1919340329447397E-2</v>
      </c>
    </row>
    <row r="62" spans="9:21">
      <c r="I62" s="54">
        <f t="shared" ca="1" si="5"/>
        <v>1.8000000000000043</v>
      </c>
      <c r="J62" s="54">
        <f t="shared" ca="1" si="6"/>
        <v>0</v>
      </c>
      <c r="K62" s="54">
        <f t="shared" ca="1" si="0"/>
        <v>-9.0000000000000219E-3</v>
      </c>
      <c r="L62" s="54">
        <f t="shared" ca="1" si="7"/>
        <v>6.9761724191116595E-3</v>
      </c>
      <c r="M62" s="54">
        <f t="shared" ca="1" si="8"/>
        <v>-2.0238275808883623E-3</v>
      </c>
      <c r="N62" s="54">
        <f t="shared" ca="1" si="9"/>
        <v>0</v>
      </c>
      <c r="O62" s="54">
        <f t="shared" ca="1" si="1"/>
        <v>0</v>
      </c>
      <c r="P62" s="54">
        <f t="shared" ca="1" si="10"/>
        <v>1.087393455316083E-2</v>
      </c>
      <c r="R62" s="54">
        <f t="shared" si="11"/>
        <v>5.8669999999999956</v>
      </c>
      <c r="S62" s="54">
        <f t="shared" ca="1" si="2"/>
        <v>11.472338165314076</v>
      </c>
      <c r="T62" s="54">
        <f t="shared" ca="1" si="3"/>
        <v>1.9180274139459774E-2</v>
      </c>
      <c r="U62" s="54">
        <f t="shared" ca="1" si="4"/>
        <v>1.2504976833855033E-2</v>
      </c>
    </row>
    <row r="63" spans="9:21">
      <c r="I63" s="54">
        <f t="shared" ca="1" si="5"/>
        <v>1.9500000000000046</v>
      </c>
      <c r="J63" s="54">
        <f t="shared" ca="1" si="6"/>
        <v>0</v>
      </c>
      <c r="K63" s="54">
        <f t="shared" ca="1" si="0"/>
        <v>-9.7500000000000225E-3</v>
      </c>
      <c r="L63" s="54">
        <f t="shared" ca="1" si="7"/>
        <v>6.9761724191116595E-3</v>
      </c>
      <c r="M63" s="54">
        <f t="shared" ca="1" si="8"/>
        <v>-2.773827580888363E-3</v>
      </c>
      <c r="N63" s="54">
        <f t="shared" ca="1" si="9"/>
        <v>0</v>
      </c>
      <c r="O63" s="54">
        <f t="shared" ca="1" si="1"/>
        <v>0</v>
      </c>
      <c r="P63" s="54">
        <f t="shared" ca="1" si="10"/>
        <v>1.087393455316083E-2</v>
      </c>
      <c r="R63" s="54">
        <f t="shared" si="11"/>
        <v>5.9669999999999952</v>
      </c>
      <c r="S63" s="54">
        <f t="shared" ca="1" si="2"/>
        <v>11.622338165314076</v>
      </c>
      <c r="T63" s="54">
        <f t="shared" ca="1" si="3"/>
        <v>2.0460763838176299E-2</v>
      </c>
      <c r="U63" s="54">
        <f t="shared" ca="1" si="4"/>
        <v>1.3107665515578829E-2</v>
      </c>
    </row>
    <row r="64" spans="9:21">
      <c r="I64" s="54">
        <f t="shared" ca="1" si="5"/>
        <v>2.100000000000005</v>
      </c>
      <c r="J64" s="54">
        <f t="shared" ca="1" si="6"/>
        <v>0</v>
      </c>
      <c r="K64" s="54">
        <f t="shared" ca="1" si="0"/>
        <v>-1.0500000000000025E-2</v>
      </c>
      <c r="L64" s="54">
        <f t="shared" ca="1" si="7"/>
        <v>6.9761724191116595E-3</v>
      </c>
      <c r="M64" s="54">
        <f t="shared" ca="1" si="8"/>
        <v>-3.5238275808883654E-3</v>
      </c>
      <c r="N64" s="54">
        <f t="shared" ca="1" si="9"/>
        <v>0</v>
      </c>
      <c r="O64" s="54">
        <f t="shared" ca="1" si="1"/>
        <v>0</v>
      </c>
      <c r="P64" s="54">
        <f t="shared" ca="1" si="10"/>
        <v>1.087393455316083E-2</v>
      </c>
      <c r="R64" s="54">
        <f t="shared" si="11"/>
        <v>6.0669999999999948</v>
      </c>
      <c r="S64" s="54">
        <f t="shared" ca="1" si="2"/>
        <v>11.772338165314077</v>
      </c>
      <c r="T64" s="54">
        <f t="shared" ca="1" si="3"/>
        <v>2.1802378034188941E-2</v>
      </c>
      <c r="U64" s="54">
        <f t="shared" ca="1" si="4"/>
        <v>1.3727477478933553E-2</v>
      </c>
    </row>
    <row r="65" spans="9:21">
      <c r="I65" s="54">
        <f t="shared" ca="1" si="5"/>
        <v>2.2500000000000053</v>
      </c>
      <c r="J65" s="54">
        <f t="shared" ca="1" si="6"/>
        <v>0</v>
      </c>
      <c r="K65" s="54">
        <f t="shared" ca="1" si="0"/>
        <v>-1.1250000000000027E-2</v>
      </c>
      <c r="L65" s="54">
        <f t="shared" ca="1" si="7"/>
        <v>6.9761724191116595E-3</v>
      </c>
      <c r="M65" s="54">
        <f t="shared" ca="1" si="8"/>
        <v>-4.2738275808883678E-3</v>
      </c>
      <c r="N65" s="54">
        <f t="shared" ca="1" si="9"/>
        <v>0</v>
      </c>
      <c r="O65" s="54">
        <f t="shared" ca="1" si="1"/>
        <v>0</v>
      </c>
      <c r="P65" s="54">
        <f t="shared" ca="1" si="10"/>
        <v>1.087393455316083E-2</v>
      </c>
      <c r="R65" s="54">
        <f t="shared" si="11"/>
        <v>6.1669999999999945</v>
      </c>
      <c r="S65" s="54">
        <f t="shared" ca="1" si="2"/>
        <v>11.922338165314075</v>
      </c>
      <c r="T65" s="54">
        <f t="shared" ca="1" si="3"/>
        <v>2.3206832029487479E-2</v>
      </c>
      <c r="U65" s="54">
        <f t="shared" ca="1" si="4"/>
        <v>1.4364469824320455E-2</v>
      </c>
    </row>
    <row r="66" spans="9:21">
      <c r="I66" s="54">
        <f t="shared" ca="1" si="5"/>
        <v>2.4000000000000057</v>
      </c>
      <c r="J66" s="54">
        <f t="shared" ca="1" si="6"/>
        <v>0</v>
      </c>
      <c r="K66" s="54">
        <f t="shared" ca="1" si="0"/>
        <v>-1.2000000000000028E-2</v>
      </c>
      <c r="L66" s="54">
        <f t="shared" ca="1" si="7"/>
        <v>6.9761724191116595E-3</v>
      </c>
      <c r="M66" s="54">
        <f t="shared" ca="1" si="8"/>
        <v>-5.0238275808883685E-3</v>
      </c>
      <c r="N66" s="54">
        <f t="shared" ca="1" si="9"/>
        <v>0</v>
      </c>
      <c r="O66" s="54">
        <f t="shared" ca="1" si="1"/>
        <v>0</v>
      </c>
      <c r="P66" s="54">
        <f t="shared" ca="1" si="10"/>
        <v>1.087393455316083E-2</v>
      </c>
      <c r="R66" s="54">
        <f t="shared" si="11"/>
        <v>6.2669999999999941</v>
      </c>
      <c r="S66" s="54">
        <f t="shared" ca="1" si="2"/>
        <v>12.072338165314074</v>
      </c>
      <c r="T66" s="54">
        <f t="shared" ca="1" si="3"/>
        <v>2.4675846114773692E-2</v>
      </c>
      <c r="U66" s="54">
        <f t="shared" ca="1" si="4"/>
        <v>1.501868514053613E-2</v>
      </c>
    </row>
    <row r="67" spans="9:21">
      <c r="I67" s="54">
        <f t="shared" ca="1" si="5"/>
        <v>2.550000000000006</v>
      </c>
      <c r="J67" s="54">
        <f t="shared" ca="1" si="6"/>
        <v>0</v>
      </c>
      <c r="K67" s="54">
        <f t="shared" ref="K67:K130" ca="1" si="12">-$C$16*MAX(I67,J67)</f>
        <v>-1.275000000000003E-2</v>
      </c>
      <c r="L67" s="54">
        <f t="shared" ca="1" si="7"/>
        <v>6.9761724191116595E-3</v>
      </c>
      <c r="M67" s="54">
        <f t="shared" ca="1" si="8"/>
        <v>-5.7738275808883709E-3</v>
      </c>
      <c r="N67" s="54">
        <f t="shared" ca="1" si="9"/>
        <v>0</v>
      </c>
      <c r="O67" s="54">
        <f t="shared" ref="O67:O130" ca="1" si="13">IF(N67=500,U67,N67)</f>
        <v>0</v>
      </c>
      <c r="P67" s="54">
        <f t="shared" ca="1" si="10"/>
        <v>1.087393455316083E-2</v>
      </c>
      <c r="R67" s="54">
        <f t="shared" si="11"/>
        <v>6.3669999999999938</v>
      </c>
      <c r="S67" s="54">
        <f t="shared" ref="S67:S130" ca="1" si="14">$B$33*R67+$B$32</f>
        <v>12.222338165314074</v>
      </c>
      <c r="T67" s="54">
        <f t="shared" ref="T67:T130" ca="1" si="15">WEIBULL(R67,$B$5,$C$5,TRUE)*$A$5</f>
        <v>2.6211144092710525E-2</v>
      </c>
      <c r="U67" s="54">
        <f t="shared" ref="U67:U130" ca="1" si="16">WEIBULL(R67,$B$5,$C$5,FALSE)*$A$5</f>
        <v>1.5690150992217263E-2</v>
      </c>
    </row>
    <row r="68" spans="9:21">
      <c r="I68" s="54">
        <f t="shared" ref="I68:I131" ca="1" si="17">IF(S68&lt;$C$21,0,IF(S68&lt;$C$21+$C$17,($S$5-$S$4)+I67,I67))</f>
        <v>2.7000000000000064</v>
      </c>
      <c r="J68" s="54">
        <f t="shared" ref="J68:J131" ca="1" si="18">IF(S68&lt;$C$22,0,MAX(I68,J67+$S$5-$S$4))</f>
        <v>0</v>
      </c>
      <c r="K68" s="54">
        <f t="shared" ca="1" si="12"/>
        <v>-1.3500000000000033E-2</v>
      </c>
      <c r="L68" s="54">
        <f t="shared" ref="L68:L131" ca="1" si="19">IF(K68=0,500,IF(L67=500,U68,L67))</f>
        <v>6.9761724191116595E-3</v>
      </c>
      <c r="M68" s="54">
        <f t="shared" ref="M68:M131" ca="1" si="20">L68+K68</f>
        <v>-6.5238275808883733E-3</v>
      </c>
      <c r="N68" s="54">
        <f t="shared" ref="N68:N131" ca="1" si="21">MAX(M68,0)</f>
        <v>0</v>
      </c>
      <c r="O68" s="54">
        <f t="shared" ca="1" si="13"/>
        <v>0</v>
      </c>
      <c r="P68" s="54">
        <f t="shared" ref="P68:P131" ca="1" si="22">MIN(IF(N68=500,T68,P67+N68/10),$A$5)</f>
        <v>1.087393455316083E-2</v>
      </c>
      <c r="R68" s="54">
        <f t="shared" si="11"/>
        <v>6.4669999999999934</v>
      </c>
      <c r="S68" s="54">
        <f t="shared" ca="1" si="14"/>
        <v>12.372338165314074</v>
      </c>
      <c r="T68" s="54">
        <f t="shared" ca="1" si="15"/>
        <v>2.7814451749708535E-2</v>
      </c>
      <c r="U68" s="54">
        <f t="shared" ca="1" si="16"/>
        <v>1.6378879403308903E-2</v>
      </c>
    </row>
    <row r="69" spans="9:21">
      <c r="I69" s="54">
        <f t="shared" ca="1" si="17"/>
        <v>2.8500000000000068</v>
      </c>
      <c r="J69" s="54">
        <f t="shared" ca="1" si="18"/>
        <v>0</v>
      </c>
      <c r="K69" s="54">
        <f t="shared" ca="1" si="12"/>
        <v>-1.4250000000000033E-2</v>
      </c>
      <c r="L69" s="54">
        <f t="shared" ca="1" si="19"/>
        <v>6.9761724191116595E-3</v>
      </c>
      <c r="M69" s="54">
        <f t="shared" ca="1" si="20"/>
        <v>-7.2738275808883739E-3</v>
      </c>
      <c r="N69" s="54">
        <f t="shared" ca="1" si="21"/>
        <v>0</v>
      </c>
      <c r="O69" s="54">
        <f t="shared" ca="1" si="13"/>
        <v>0</v>
      </c>
      <c r="P69" s="54">
        <f t="shared" ca="1" si="22"/>
        <v>1.087393455316083E-2</v>
      </c>
      <c r="R69" s="54">
        <f t="shared" si="11"/>
        <v>6.5669999999999931</v>
      </c>
      <c r="S69" s="54">
        <f t="shared" ca="1" si="14"/>
        <v>12.522338165314073</v>
      </c>
      <c r="T69" s="54">
        <f t="shared" ca="1" si="15"/>
        <v>2.9487495275899667E-2</v>
      </c>
      <c r="U69" s="54">
        <f t="shared" ca="1" si="16"/>
        <v>1.7084866337497222E-2</v>
      </c>
    </row>
    <row r="70" spans="9:21">
      <c r="I70" s="54">
        <f t="shared" ca="1" si="17"/>
        <v>3.0000000000000071</v>
      </c>
      <c r="J70" s="54">
        <f t="shared" ca="1" si="18"/>
        <v>0</v>
      </c>
      <c r="K70" s="54">
        <f t="shared" ca="1" si="12"/>
        <v>-1.5000000000000036E-2</v>
      </c>
      <c r="L70" s="54">
        <f t="shared" ca="1" si="19"/>
        <v>6.9761724191116595E-3</v>
      </c>
      <c r="M70" s="54">
        <f t="shared" ca="1" si="20"/>
        <v>-8.0238275808883763E-3</v>
      </c>
      <c r="N70" s="54">
        <f t="shared" ca="1" si="21"/>
        <v>0</v>
      </c>
      <c r="O70" s="54">
        <f t="shared" ca="1" si="13"/>
        <v>0</v>
      </c>
      <c r="P70" s="54">
        <f t="shared" ca="1" si="22"/>
        <v>1.087393455316083E-2</v>
      </c>
      <c r="R70" s="54">
        <f t="shared" ref="R70:R133" si="23">R69+0.1</f>
        <v>6.6669999999999927</v>
      </c>
      <c r="S70" s="54">
        <f t="shared" ca="1" si="14"/>
        <v>12.672338165314072</v>
      </c>
      <c r="T70" s="54">
        <f t="shared" ca="1" si="15"/>
        <v>3.1231999633043461E-2</v>
      </c>
      <c r="U70" s="54">
        <f t="shared" ca="1" si="16"/>
        <v>1.7808091176600975E-2</v>
      </c>
    </row>
    <row r="71" spans="9:21">
      <c r="I71" s="54">
        <f t="shared" ca="1" si="17"/>
        <v>3.1500000000000075</v>
      </c>
      <c r="J71" s="54">
        <f t="shared" ca="1" si="18"/>
        <v>0</v>
      </c>
      <c r="K71" s="54">
        <f t="shared" ca="1" si="12"/>
        <v>-1.5750000000000038E-2</v>
      </c>
      <c r="L71" s="54">
        <f t="shared" ca="1" si="19"/>
        <v>6.9761724191116595E-3</v>
      </c>
      <c r="M71" s="54">
        <f t="shared" ca="1" si="20"/>
        <v>-8.7738275808883787E-3</v>
      </c>
      <c r="N71" s="54">
        <f t="shared" ca="1" si="21"/>
        <v>0</v>
      </c>
      <c r="O71" s="54">
        <f t="shared" ca="1" si="13"/>
        <v>0</v>
      </c>
      <c r="P71" s="54">
        <f t="shared" ca="1" si="22"/>
        <v>1.087393455316083E-2</v>
      </c>
      <c r="R71" s="54">
        <f t="shared" si="23"/>
        <v>6.7669999999999924</v>
      </c>
      <c r="S71" s="54">
        <f t="shared" ca="1" si="14"/>
        <v>12.822338165314072</v>
      </c>
      <c r="T71" s="54">
        <f t="shared" ca="1" si="15"/>
        <v>3.3049686870214368E-2</v>
      </c>
      <c r="U71" s="54">
        <f t="shared" ca="1" si="16"/>
        <v>1.8548516197971095E-2</v>
      </c>
    </row>
    <row r="72" spans="9:21">
      <c r="I72" s="54">
        <f t="shared" ca="1" si="17"/>
        <v>3.3000000000000078</v>
      </c>
      <c r="J72" s="54">
        <f t="shared" ca="1" si="18"/>
        <v>0</v>
      </c>
      <c r="K72" s="54">
        <f t="shared" ca="1" si="12"/>
        <v>-1.6500000000000039E-2</v>
      </c>
      <c r="L72" s="54">
        <f t="shared" ca="1" si="19"/>
        <v>6.9761724191116595E-3</v>
      </c>
      <c r="M72" s="54">
        <f t="shared" ca="1" si="20"/>
        <v>-9.5238275808883794E-3</v>
      </c>
      <c r="N72" s="54">
        <f t="shared" ca="1" si="21"/>
        <v>0</v>
      </c>
      <c r="O72" s="54">
        <f t="shared" ca="1" si="13"/>
        <v>0</v>
      </c>
      <c r="P72" s="54">
        <f t="shared" ca="1" si="22"/>
        <v>1.087393455316083E-2</v>
      </c>
      <c r="R72" s="54">
        <f t="shared" si="23"/>
        <v>6.866999999999992</v>
      </c>
      <c r="S72" s="54">
        <f t="shared" ca="1" si="14"/>
        <v>12.972338165314072</v>
      </c>
      <c r="T72" s="54">
        <f t="shared" ca="1" si="15"/>
        <v>3.4942274387224748E-2</v>
      </c>
      <c r="U72" s="54">
        <f t="shared" ca="1" si="16"/>
        <v>1.9306086052002066E-2</v>
      </c>
    </row>
    <row r="73" spans="9:21">
      <c r="I73" s="54">
        <f t="shared" ca="1" si="17"/>
        <v>3.4500000000000082</v>
      </c>
      <c r="J73" s="54">
        <f t="shared" ca="1" si="18"/>
        <v>0</v>
      </c>
      <c r="K73" s="54">
        <f t="shared" ca="1" si="12"/>
        <v>-1.725000000000004E-2</v>
      </c>
      <c r="L73" s="54">
        <f t="shared" ca="1" si="19"/>
        <v>6.9761724191116595E-3</v>
      </c>
      <c r="M73" s="54">
        <f t="shared" ca="1" si="20"/>
        <v>-1.027382758088838E-2</v>
      </c>
      <c r="N73" s="54">
        <f t="shared" ca="1" si="21"/>
        <v>0</v>
      </c>
      <c r="O73" s="54">
        <f t="shared" ca="1" si="13"/>
        <v>0</v>
      </c>
      <c r="P73" s="54">
        <f t="shared" ca="1" si="22"/>
        <v>1.087393455316083E-2</v>
      </c>
      <c r="R73" s="54">
        <f t="shared" si="23"/>
        <v>6.9669999999999916</v>
      </c>
      <c r="S73" s="54">
        <f t="shared" ca="1" si="14"/>
        <v>13.122338165314071</v>
      </c>
      <c r="T73" s="54">
        <f t="shared" ca="1" si="15"/>
        <v>3.6911473145852414E-2</v>
      </c>
      <c r="U73" s="54">
        <f t="shared" ca="1" si="16"/>
        <v>2.0080727240914791E-2</v>
      </c>
    </row>
    <row r="74" spans="9:21">
      <c r="I74" s="54">
        <f t="shared" ca="1" si="17"/>
        <v>3.6000000000000085</v>
      </c>
      <c r="J74" s="54">
        <f t="shared" ca="1" si="18"/>
        <v>0</v>
      </c>
      <c r="K74" s="54">
        <f t="shared" ca="1" si="12"/>
        <v>-1.8000000000000044E-2</v>
      </c>
      <c r="L74" s="54">
        <f t="shared" ca="1" si="19"/>
        <v>6.9761724191116595E-3</v>
      </c>
      <c r="M74" s="54">
        <f t="shared" ca="1" si="20"/>
        <v>-1.1023827580888384E-2</v>
      </c>
      <c r="N74" s="54">
        <f t="shared" ca="1" si="21"/>
        <v>0</v>
      </c>
      <c r="O74" s="54">
        <f t="shared" ca="1" si="13"/>
        <v>0</v>
      </c>
      <c r="P74" s="54">
        <f t="shared" ca="1" si="22"/>
        <v>1.087393455316083E-2</v>
      </c>
      <c r="R74" s="54">
        <f t="shared" si="23"/>
        <v>7.0669999999999913</v>
      </c>
      <c r="S74" s="54">
        <f t="shared" ca="1" si="14"/>
        <v>13.27233816531407</v>
      </c>
      <c r="T74" s="54">
        <f t="shared" ca="1" si="15"/>
        <v>3.8958985829061432E-2</v>
      </c>
      <c r="U74" s="54">
        <f t="shared" ca="1" si="16"/>
        <v>2.0872347600026174E-2</v>
      </c>
    </row>
    <row r="75" spans="9:21">
      <c r="I75" s="54">
        <f t="shared" ca="1" si="17"/>
        <v>3.7500000000000089</v>
      </c>
      <c r="J75" s="54">
        <f t="shared" ca="1" si="18"/>
        <v>0</v>
      </c>
      <c r="K75" s="54">
        <f t="shared" ca="1" si="12"/>
        <v>-1.8750000000000044E-2</v>
      </c>
      <c r="L75" s="54">
        <f t="shared" ca="1" si="19"/>
        <v>6.9761724191116595E-3</v>
      </c>
      <c r="M75" s="54">
        <f t="shared" ca="1" si="20"/>
        <v>-1.1773827580888385E-2</v>
      </c>
      <c r="N75" s="54">
        <f t="shared" ca="1" si="21"/>
        <v>0</v>
      </c>
      <c r="O75" s="54">
        <f t="shared" ca="1" si="13"/>
        <v>0</v>
      </c>
      <c r="P75" s="54">
        <f t="shared" ca="1" si="22"/>
        <v>1.087393455316083E-2</v>
      </c>
      <c r="R75" s="54">
        <f t="shared" si="23"/>
        <v>7.1669999999999909</v>
      </c>
      <c r="S75" s="54">
        <f t="shared" ca="1" si="14"/>
        <v>13.42233816531407</v>
      </c>
      <c r="T75" s="54">
        <f t="shared" ca="1" si="15"/>
        <v>4.108650494852617E-2</v>
      </c>
      <c r="U75" s="54">
        <f t="shared" ca="1" si="16"/>
        <v>2.1680835782776495E-2</v>
      </c>
    </row>
    <row r="76" spans="9:21">
      <c r="I76" s="54">
        <f t="shared" ca="1" si="17"/>
        <v>3.9000000000000092</v>
      </c>
      <c r="J76" s="54">
        <f t="shared" ca="1" si="18"/>
        <v>0</v>
      </c>
      <c r="K76" s="54">
        <f t="shared" ca="1" si="12"/>
        <v>-1.9500000000000045E-2</v>
      </c>
      <c r="L76" s="54">
        <f t="shared" ca="1" si="19"/>
        <v>6.9761724191116595E-3</v>
      </c>
      <c r="M76" s="54">
        <f t="shared" ca="1" si="20"/>
        <v>-1.2523827580888386E-2</v>
      </c>
      <c r="N76" s="54">
        <f t="shared" ca="1" si="21"/>
        <v>0</v>
      </c>
      <c r="O76" s="54">
        <f t="shared" ca="1" si="13"/>
        <v>0</v>
      </c>
      <c r="P76" s="54">
        <f t="shared" ca="1" si="22"/>
        <v>1.087393455316083E-2</v>
      </c>
      <c r="R76" s="54">
        <f t="shared" si="23"/>
        <v>7.2669999999999906</v>
      </c>
      <c r="S76" s="54">
        <f t="shared" ca="1" si="14"/>
        <v>13.57233816531407</v>
      </c>
      <c r="T76" s="54">
        <f t="shared" ca="1" si="15"/>
        <v>4.3295710900900675E-2</v>
      </c>
      <c r="U76" s="54">
        <f t="shared" ca="1" si="16"/>
        <v>2.2506060750841269E-2</v>
      </c>
    </row>
    <row r="77" spans="9:21">
      <c r="I77" s="54">
        <f t="shared" ca="1" si="17"/>
        <v>4.0500000000000096</v>
      </c>
      <c r="J77" s="54">
        <f t="shared" ca="1" si="18"/>
        <v>0</v>
      </c>
      <c r="K77" s="54">
        <f t="shared" ca="1" si="12"/>
        <v>-2.0250000000000049E-2</v>
      </c>
      <c r="L77" s="54">
        <f t="shared" ca="1" si="19"/>
        <v>6.9761724191116595E-3</v>
      </c>
      <c r="M77" s="54">
        <f t="shared" ca="1" si="20"/>
        <v>-1.327382758088839E-2</v>
      </c>
      <c r="N77" s="54">
        <f t="shared" ca="1" si="21"/>
        <v>0</v>
      </c>
      <c r="O77" s="54">
        <f t="shared" ca="1" si="13"/>
        <v>0</v>
      </c>
      <c r="P77" s="54">
        <f t="shared" ca="1" si="22"/>
        <v>1.087393455316083E-2</v>
      </c>
      <c r="R77" s="54">
        <f t="shared" si="23"/>
        <v>7.3669999999999902</v>
      </c>
      <c r="S77" s="54">
        <f t="shared" ca="1" si="14"/>
        <v>13.722338165314069</v>
      </c>
      <c r="T77" s="54">
        <f t="shared" ca="1" si="15"/>
        <v>4.5588269973412143E-2</v>
      </c>
      <c r="U77" s="54">
        <f t="shared" ca="1" si="16"/>
        <v>2.3347871270709676E-2</v>
      </c>
    </row>
    <row r="78" spans="9:21">
      <c r="I78" s="54">
        <f t="shared" ca="1" si="17"/>
        <v>4.2000000000000099</v>
      </c>
      <c r="J78" s="54">
        <f t="shared" ca="1" si="18"/>
        <v>0</v>
      </c>
      <c r="K78" s="54">
        <f t="shared" ca="1" si="12"/>
        <v>-2.100000000000005E-2</v>
      </c>
      <c r="L78" s="54">
        <f t="shared" ca="1" si="19"/>
        <v>6.9761724191116595E-3</v>
      </c>
      <c r="M78" s="54">
        <f t="shared" ca="1" si="20"/>
        <v>-1.402382758088839E-2</v>
      </c>
      <c r="N78" s="54">
        <f t="shared" ca="1" si="21"/>
        <v>0</v>
      </c>
      <c r="O78" s="54">
        <f t="shared" ca="1" si="13"/>
        <v>0</v>
      </c>
      <c r="P78" s="54">
        <f t="shared" ca="1" si="22"/>
        <v>1.087393455316083E-2</v>
      </c>
      <c r="R78" s="54">
        <f t="shared" si="23"/>
        <v>7.4669999999999899</v>
      </c>
      <c r="S78" s="54">
        <f t="shared" ca="1" si="14"/>
        <v>13.872338165314067</v>
      </c>
      <c r="T78" s="54">
        <f t="shared" ca="1" si="15"/>
        <v>4.7965832299493472E-2</v>
      </c>
      <c r="U78" s="54">
        <f t="shared" ca="1" si="16"/>
        <v>2.4206095418166793E-2</v>
      </c>
    </row>
    <row r="79" spans="9:21">
      <c r="I79" s="54">
        <f t="shared" ca="1" si="17"/>
        <v>4.3500000000000103</v>
      </c>
      <c r="J79" s="54">
        <f t="shared" ca="1" si="18"/>
        <v>0</v>
      </c>
      <c r="K79" s="54">
        <f t="shared" ca="1" si="12"/>
        <v>-2.1750000000000051E-2</v>
      </c>
      <c r="L79" s="54">
        <f t="shared" ca="1" si="19"/>
        <v>6.9761724191116595E-3</v>
      </c>
      <c r="M79" s="54">
        <f t="shared" ca="1" si="20"/>
        <v>-1.4773827580888391E-2</v>
      </c>
      <c r="N79" s="54">
        <f t="shared" ca="1" si="21"/>
        <v>0</v>
      </c>
      <c r="O79" s="54">
        <f t="shared" ca="1" si="13"/>
        <v>0</v>
      </c>
      <c r="P79" s="54">
        <f t="shared" ca="1" si="22"/>
        <v>1.087393455316083E-2</v>
      </c>
      <c r="R79" s="54">
        <f t="shared" si="23"/>
        <v>7.5669999999999895</v>
      </c>
      <c r="S79" s="54">
        <f t="shared" ca="1" si="14"/>
        <v>14.022338165314068</v>
      </c>
      <c r="T79" s="54">
        <f t="shared" ca="1" si="15"/>
        <v>5.043002976532307E-2</v>
      </c>
      <c r="U79" s="54">
        <f t="shared" ca="1" si="16"/>
        <v>2.5080540092170506E-2</v>
      </c>
    </row>
    <row r="80" spans="9:21">
      <c r="I80" s="54">
        <f t="shared" ca="1" si="17"/>
        <v>4.5000000000000107</v>
      </c>
      <c r="J80" s="54">
        <f t="shared" ca="1" si="18"/>
        <v>0</v>
      </c>
      <c r="K80" s="54">
        <f t="shared" ca="1" si="12"/>
        <v>-2.2500000000000055E-2</v>
      </c>
      <c r="L80" s="54">
        <f t="shared" ca="1" si="19"/>
        <v>6.9761724191116595E-3</v>
      </c>
      <c r="M80" s="54">
        <f t="shared" ca="1" si="20"/>
        <v>-1.5523827580888395E-2</v>
      </c>
      <c r="N80" s="54">
        <f t="shared" ca="1" si="21"/>
        <v>0</v>
      </c>
      <c r="O80" s="54">
        <f t="shared" ca="1" si="13"/>
        <v>0</v>
      </c>
      <c r="P80" s="54">
        <f t="shared" ca="1" si="22"/>
        <v>1.087393455316083E-2</v>
      </c>
      <c r="R80" s="54">
        <f t="shared" si="23"/>
        <v>7.6669999999999892</v>
      </c>
      <c r="S80" s="54">
        <f t="shared" ca="1" si="14"/>
        <v>14.172338165314068</v>
      </c>
      <c r="T80" s="54">
        <f t="shared" ca="1" si="15"/>
        <v>5.2982473868284363E-2</v>
      </c>
      <c r="U80" s="54">
        <f t="shared" ca="1" si="16"/>
        <v>2.5970990539667362E-2</v>
      </c>
    </row>
    <row r="81" spans="9:21">
      <c r="I81" s="54">
        <f t="shared" ca="1" si="17"/>
        <v>4.650000000000011</v>
      </c>
      <c r="J81" s="54">
        <f t="shared" ca="1" si="18"/>
        <v>0</v>
      </c>
      <c r="K81" s="54">
        <f t="shared" ca="1" si="12"/>
        <v>-2.3250000000000055E-2</v>
      </c>
      <c r="L81" s="54">
        <f t="shared" ca="1" si="19"/>
        <v>6.9761724191116595E-3</v>
      </c>
      <c r="M81" s="54">
        <f t="shared" ca="1" si="20"/>
        <v>-1.6273827580888398E-2</v>
      </c>
      <c r="N81" s="54">
        <f t="shared" ca="1" si="21"/>
        <v>0</v>
      </c>
      <c r="O81" s="54">
        <f t="shared" ca="1" si="13"/>
        <v>0</v>
      </c>
      <c r="P81" s="54">
        <f t="shared" ca="1" si="22"/>
        <v>1.087393455316083E-2</v>
      </c>
      <c r="R81" s="54">
        <f t="shared" si="23"/>
        <v>7.7669999999999888</v>
      </c>
      <c r="S81" s="54">
        <f t="shared" ca="1" si="14"/>
        <v>14.322338165314067</v>
      </c>
      <c r="T81" s="54">
        <f t="shared" ca="1" si="15"/>
        <v>5.5624753528521476E-2</v>
      </c>
      <c r="U81" s="54">
        <f t="shared" ca="1" si="16"/>
        <v>2.6877209892943864E-2</v>
      </c>
    </row>
    <row r="82" spans="9:21">
      <c r="I82" s="54">
        <f t="shared" ca="1" si="17"/>
        <v>4.8000000000000114</v>
      </c>
      <c r="J82" s="54">
        <f t="shared" ca="1" si="18"/>
        <v>0</v>
      </c>
      <c r="K82" s="54">
        <f t="shared" ca="1" si="12"/>
        <v>-2.4000000000000056E-2</v>
      </c>
      <c r="L82" s="54">
        <f t="shared" ca="1" si="19"/>
        <v>6.9761724191116595E-3</v>
      </c>
      <c r="M82" s="54">
        <f t="shared" ca="1" si="20"/>
        <v>-1.7023827580888398E-2</v>
      </c>
      <c r="N82" s="54">
        <f t="shared" ca="1" si="21"/>
        <v>0</v>
      </c>
      <c r="O82" s="54">
        <f t="shared" ca="1" si="13"/>
        <v>0</v>
      </c>
      <c r="P82" s="54">
        <f t="shared" ca="1" si="22"/>
        <v>1.087393455316083E-2</v>
      </c>
      <c r="R82" s="54">
        <f t="shared" si="23"/>
        <v>7.8669999999999884</v>
      </c>
      <c r="S82" s="54">
        <f t="shared" ca="1" si="14"/>
        <v>14.472338165314065</v>
      </c>
      <c r="T82" s="54">
        <f t="shared" ca="1" si="15"/>
        <v>5.8358432854924258E-2</v>
      </c>
      <c r="U82" s="54">
        <f t="shared" ca="1" si="16"/>
        <v>2.7798938721159357E-2</v>
      </c>
    </row>
    <row r="83" spans="9:21">
      <c r="I83" s="54">
        <f t="shared" ca="1" si="17"/>
        <v>4.9500000000000117</v>
      </c>
      <c r="J83" s="54">
        <f t="shared" ca="1" si="18"/>
        <v>0</v>
      </c>
      <c r="K83" s="54">
        <f t="shared" ca="1" si="12"/>
        <v>-2.475000000000006E-2</v>
      </c>
      <c r="L83" s="54">
        <f t="shared" ca="1" si="19"/>
        <v>6.9761724191116595E-3</v>
      </c>
      <c r="M83" s="54">
        <f t="shared" ca="1" si="20"/>
        <v>-1.7773827580888399E-2</v>
      </c>
      <c r="N83" s="54">
        <f t="shared" ca="1" si="21"/>
        <v>0</v>
      </c>
      <c r="O83" s="54">
        <f t="shared" ca="1" si="13"/>
        <v>0</v>
      </c>
      <c r="P83" s="54">
        <f t="shared" ca="1" si="22"/>
        <v>1.087393455316083E-2</v>
      </c>
      <c r="R83" s="54">
        <f t="shared" si="23"/>
        <v>7.9669999999999881</v>
      </c>
      <c r="S83" s="54">
        <f t="shared" ca="1" si="14"/>
        <v>14.622338165314066</v>
      </c>
      <c r="T83" s="54">
        <f t="shared" ca="1" si="15"/>
        <v>6.118504886704712E-2</v>
      </c>
      <c r="U83" s="54">
        <f t="shared" ca="1" si="16"/>
        <v>2.8735894597756113E-2</v>
      </c>
    </row>
    <row r="84" spans="9:21">
      <c r="I84" s="54">
        <f t="shared" ca="1" si="17"/>
        <v>5.1000000000000121</v>
      </c>
      <c r="J84" s="54">
        <f t="shared" ca="1" si="18"/>
        <v>5.1000000000000121</v>
      </c>
      <c r="K84" s="54">
        <f t="shared" ca="1" si="12"/>
        <v>-2.5500000000000061E-2</v>
      </c>
      <c r="L84" s="54">
        <f t="shared" ca="1" si="19"/>
        <v>6.9761724191116595E-3</v>
      </c>
      <c r="M84" s="54">
        <f t="shared" ca="1" si="20"/>
        <v>-1.85238275808884E-2</v>
      </c>
      <c r="N84" s="54">
        <f t="shared" ca="1" si="21"/>
        <v>0</v>
      </c>
      <c r="O84" s="54">
        <f t="shared" ca="1" si="13"/>
        <v>0</v>
      </c>
      <c r="P84" s="54">
        <f t="shared" ca="1" si="22"/>
        <v>1.087393455316083E-2</v>
      </c>
      <c r="R84" s="54">
        <f t="shared" si="23"/>
        <v>8.0669999999999877</v>
      </c>
      <c r="S84" s="54">
        <f t="shared" ca="1" si="14"/>
        <v>14.772338165314066</v>
      </c>
      <c r="T84" s="54">
        <f t="shared" ca="1" si="15"/>
        <v>6.4106109174634218E-2</v>
      </c>
      <c r="U84" s="54">
        <f t="shared" ca="1" si="16"/>
        <v>2.9687771685488671E-2</v>
      </c>
    </row>
    <row r="85" spans="9:21">
      <c r="I85" s="54">
        <f t="shared" ca="1" si="17"/>
        <v>5.2500000000000124</v>
      </c>
      <c r="J85" s="54">
        <f t="shared" ca="1" si="18"/>
        <v>5.2500000000000133</v>
      </c>
      <c r="K85" s="54">
        <f t="shared" ca="1" si="12"/>
        <v>-2.6250000000000068E-2</v>
      </c>
      <c r="L85" s="54">
        <f t="shared" ca="1" si="19"/>
        <v>6.9761724191116595E-3</v>
      </c>
      <c r="M85" s="54">
        <f t="shared" ca="1" si="20"/>
        <v>-1.9273827580888407E-2</v>
      </c>
      <c r="N85" s="54">
        <f t="shared" ca="1" si="21"/>
        <v>0</v>
      </c>
      <c r="O85" s="54">
        <f t="shared" ca="1" si="13"/>
        <v>0</v>
      </c>
      <c r="P85" s="54">
        <f t="shared" ca="1" si="22"/>
        <v>1.087393455316083E-2</v>
      </c>
      <c r="R85" s="54">
        <f t="shared" si="23"/>
        <v>8.1669999999999874</v>
      </c>
      <c r="S85" s="54">
        <f t="shared" ca="1" si="14"/>
        <v>14.922338165314065</v>
      </c>
      <c r="T85" s="54">
        <f t="shared" ca="1" si="15"/>
        <v>6.7123089616603071E-2</v>
      </c>
      <c r="U85" s="54">
        <f t="shared" ca="1" si="16"/>
        <v>3.0654240340857987E-2</v>
      </c>
    </row>
    <row r="86" spans="9:21">
      <c r="I86" s="54">
        <f t="shared" ca="1" si="17"/>
        <v>5.4000000000000128</v>
      </c>
      <c r="J86" s="54">
        <f t="shared" ca="1" si="18"/>
        <v>5.4000000000000137</v>
      </c>
      <c r="K86" s="54">
        <f t="shared" ca="1" si="12"/>
        <v>-2.7000000000000069E-2</v>
      </c>
      <c r="L86" s="54">
        <f t="shared" ca="1" si="19"/>
        <v>6.9761724191116595E-3</v>
      </c>
      <c r="M86" s="54">
        <f t="shared" ca="1" si="20"/>
        <v>-2.0023827580888408E-2</v>
      </c>
      <c r="N86" s="54">
        <f t="shared" ca="1" si="21"/>
        <v>0</v>
      </c>
      <c r="O86" s="54">
        <f t="shared" ca="1" si="13"/>
        <v>0</v>
      </c>
      <c r="P86" s="54">
        <f t="shared" ca="1" si="22"/>
        <v>1.087393455316083E-2</v>
      </c>
      <c r="R86" s="54">
        <f t="shared" si="23"/>
        <v>8.266999999999987</v>
      </c>
      <c r="S86" s="54">
        <f t="shared" ca="1" si="14"/>
        <v>15.072338165314063</v>
      </c>
      <c r="T86" s="54">
        <f t="shared" ca="1" si="15"/>
        <v>7.0237431861518318E-2</v>
      </c>
      <c r="U86" s="54">
        <f t="shared" ca="1" si="16"/>
        <v>3.1634946739779506E-2</v>
      </c>
    </row>
    <row r="87" spans="9:21">
      <c r="I87" s="54">
        <f t="shared" ca="1" si="17"/>
        <v>5.5500000000000131</v>
      </c>
      <c r="J87" s="54">
        <f t="shared" ca="1" si="18"/>
        <v>5.550000000000014</v>
      </c>
      <c r="K87" s="54">
        <f t="shared" ca="1" si="12"/>
        <v>-2.775000000000007E-2</v>
      </c>
      <c r="L87" s="54">
        <f t="shared" ca="1" si="19"/>
        <v>6.9761724191116595E-3</v>
      </c>
      <c r="M87" s="54">
        <f t="shared" ca="1" si="20"/>
        <v>-2.0773827580888408E-2</v>
      </c>
      <c r="N87" s="54">
        <f t="shared" ca="1" si="21"/>
        <v>0</v>
      </c>
      <c r="O87" s="54">
        <f t="shared" ca="1" si="13"/>
        <v>0</v>
      </c>
      <c r="P87" s="54">
        <f t="shared" ca="1" si="22"/>
        <v>1.087393455316083E-2</v>
      </c>
      <c r="R87" s="54">
        <f t="shared" si="23"/>
        <v>8.3669999999999867</v>
      </c>
      <c r="S87" s="54">
        <f t="shared" ca="1" si="14"/>
        <v>15.222338165314063</v>
      </c>
      <c r="T87" s="54">
        <f t="shared" ca="1" si="15"/>
        <v>7.3450540971770839E-2</v>
      </c>
      <c r="U87" s="54">
        <f t="shared" ca="1" si="16"/>
        <v>3.2629512526350199E-2</v>
      </c>
    </row>
    <row r="88" spans="9:21">
      <c r="I88" s="54">
        <f t="shared" ca="1" si="17"/>
        <v>5.7000000000000135</v>
      </c>
      <c r="J88" s="54">
        <f t="shared" ca="1" si="18"/>
        <v>5.7000000000000144</v>
      </c>
      <c r="K88" s="54">
        <f t="shared" ca="1" si="12"/>
        <v>-2.8500000000000074E-2</v>
      </c>
      <c r="L88" s="54">
        <f t="shared" ca="1" si="19"/>
        <v>6.9761724191116595E-3</v>
      </c>
      <c r="M88" s="54">
        <f t="shared" ca="1" si="20"/>
        <v>-2.1523827580888416E-2</v>
      </c>
      <c r="N88" s="54">
        <f t="shared" ca="1" si="21"/>
        <v>0</v>
      </c>
      <c r="O88" s="54">
        <f t="shared" ca="1" si="13"/>
        <v>0</v>
      </c>
      <c r="P88" s="54">
        <f t="shared" ca="1" si="22"/>
        <v>1.087393455316083E-2</v>
      </c>
      <c r="R88" s="54">
        <f t="shared" si="23"/>
        <v>8.4669999999999863</v>
      </c>
      <c r="S88" s="54">
        <f t="shared" ca="1" si="14"/>
        <v>15.372338165314064</v>
      </c>
      <c r="T88" s="54">
        <f t="shared" ca="1" si="15"/>
        <v>7.6763782933867986E-2</v>
      </c>
      <c r="U88" s="54">
        <f t="shared" ca="1" si="16"/>
        <v>3.363753448661868E-2</v>
      </c>
    </row>
    <row r="89" spans="9:21">
      <c r="I89" s="54">
        <f t="shared" ca="1" si="17"/>
        <v>5.8500000000000139</v>
      </c>
      <c r="J89" s="54">
        <f t="shared" ca="1" si="18"/>
        <v>5.8500000000000147</v>
      </c>
      <c r="K89" s="54">
        <f t="shared" ca="1" si="12"/>
        <v>-2.9250000000000075E-2</v>
      </c>
      <c r="L89" s="54">
        <f t="shared" ca="1" si="19"/>
        <v>6.9761724191116595E-3</v>
      </c>
      <c r="M89" s="54">
        <f t="shared" ca="1" si="20"/>
        <v>-2.2273827580888417E-2</v>
      </c>
      <c r="N89" s="54">
        <f t="shared" ca="1" si="21"/>
        <v>0</v>
      </c>
      <c r="O89" s="54">
        <f t="shared" ca="1" si="13"/>
        <v>0</v>
      </c>
      <c r="P89" s="54">
        <f t="shared" ca="1" si="22"/>
        <v>1.087393455316083E-2</v>
      </c>
      <c r="R89" s="54">
        <f t="shared" si="23"/>
        <v>8.566999999999986</v>
      </c>
      <c r="S89" s="54">
        <f t="shared" ca="1" si="14"/>
        <v>15.522338165314062</v>
      </c>
      <c r="T89" s="54">
        <f t="shared" ca="1" si="15"/>
        <v>8.0178482157431841E-2</v>
      </c>
      <c r="U89" s="54">
        <f t="shared" ca="1" si="16"/>
        <v>3.4658584249290608E-2</v>
      </c>
    </row>
    <row r="90" spans="9:21">
      <c r="I90" s="54">
        <f t="shared" ca="1" si="17"/>
        <v>6.0000000000000142</v>
      </c>
      <c r="J90" s="54">
        <f t="shared" ca="1" si="18"/>
        <v>6.0000000000000151</v>
      </c>
      <c r="K90" s="54">
        <f t="shared" ca="1" si="12"/>
        <v>-3.0000000000000075E-2</v>
      </c>
      <c r="L90" s="54">
        <f t="shared" ca="1" si="19"/>
        <v>6.9761724191116595E-3</v>
      </c>
      <c r="M90" s="54">
        <f t="shared" ca="1" si="20"/>
        <v>-2.3023827580888417E-2</v>
      </c>
      <c r="N90" s="54">
        <f t="shared" ca="1" si="21"/>
        <v>0</v>
      </c>
      <c r="O90" s="54">
        <f t="shared" ca="1" si="13"/>
        <v>0</v>
      </c>
      <c r="P90" s="54">
        <f t="shared" ca="1" si="22"/>
        <v>1.087393455316083E-2</v>
      </c>
      <c r="R90" s="54">
        <f t="shared" si="23"/>
        <v>8.6669999999999856</v>
      </c>
      <c r="S90" s="54">
        <f t="shared" ca="1" si="14"/>
        <v>15.672338165314061</v>
      </c>
      <c r="T90" s="54">
        <f t="shared" ca="1" si="15"/>
        <v>8.3695918945695391E-2</v>
      </c>
      <c r="U90" s="54">
        <f t="shared" ca="1" si="16"/>
        <v>3.5692208015332634E-2</v>
      </c>
    </row>
    <row r="91" spans="9:21">
      <c r="I91" s="54">
        <f t="shared" ca="1" si="17"/>
        <v>6.0000000000000142</v>
      </c>
      <c r="J91" s="54">
        <f t="shared" ca="1" si="18"/>
        <v>6.1500000000000155</v>
      </c>
      <c r="K91" s="54">
        <f t="shared" ca="1" si="12"/>
        <v>-3.0750000000000079E-2</v>
      </c>
      <c r="L91" s="54">
        <f t="shared" ca="1" si="19"/>
        <v>6.9761724191116595E-3</v>
      </c>
      <c r="M91" s="54">
        <f t="shared" ca="1" si="20"/>
        <v>-2.3773827580888418E-2</v>
      </c>
      <c r="N91" s="54">
        <f t="shared" ca="1" si="21"/>
        <v>0</v>
      </c>
      <c r="O91" s="54">
        <f t="shared" ca="1" si="13"/>
        <v>0</v>
      </c>
      <c r="P91" s="54">
        <f t="shared" ca="1" si="22"/>
        <v>1.087393455316083E-2</v>
      </c>
      <c r="R91" s="54">
        <f t="shared" si="23"/>
        <v>8.7669999999999852</v>
      </c>
      <c r="S91" s="54">
        <f t="shared" ca="1" si="14"/>
        <v>15.822338165314061</v>
      </c>
      <c r="T91" s="54">
        <f t="shared" ca="1" si="15"/>
        <v>8.7317326940487883E-2</v>
      </c>
      <c r="U91" s="54">
        <f t="shared" ca="1" si="16"/>
        <v>3.6737926318459846E-2</v>
      </c>
    </row>
    <row r="92" spans="9:21">
      <c r="I92" s="54">
        <f t="shared" ca="1" si="17"/>
        <v>6.0000000000000142</v>
      </c>
      <c r="J92" s="54">
        <f t="shared" ca="1" si="18"/>
        <v>6.3000000000000158</v>
      </c>
      <c r="K92" s="54">
        <f t="shared" ca="1" si="12"/>
        <v>-3.1500000000000077E-2</v>
      </c>
      <c r="L92" s="54">
        <f t="shared" ca="1" si="19"/>
        <v>6.9761724191116595E-3</v>
      </c>
      <c r="M92" s="54">
        <f t="shared" ca="1" si="20"/>
        <v>-2.4523827580888419E-2</v>
      </c>
      <c r="N92" s="54">
        <f t="shared" ca="1" si="21"/>
        <v>0</v>
      </c>
      <c r="O92" s="54">
        <f t="shared" ca="1" si="13"/>
        <v>0</v>
      </c>
      <c r="P92" s="54">
        <f t="shared" ca="1" si="22"/>
        <v>1.087393455316083E-2</v>
      </c>
      <c r="R92" s="54">
        <f t="shared" si="23"/>
        <v>8.8669999999999849</v>
      </c>
      <c r="S92" s="54">
        <f t="shared" ca="1" si="14"/>
        <v>15.972338165314062</v>
      </c>
      <c r="T92" s="54">
        <f t="shared" ca="1" si="15"/>
        <v>9.1043890544895922E-2</v>
      </c>
      <c r="U92" s="54">
        <f t="shared" ca="1" si="16"/>
        <v>3.7795233818512207E-2</v>
      </c>
    </row>
    <row r="93" spans="9:21">
      <c r="I93" s="54">
        <f t="shared" ca="1" si="17"/>
        <v>6.0000000000000142</v>
      </c>
      <c r="J93" s="54">
        <f t="shared" ca="1" si="18"/>
        <v>6.4500000000000162</v>
      </c>
      <c r="K93" s="54">
        <f t="shared" ca="1" si="12"/>
        <v>-3.2250000000000084E-2</v>
      </c>
      <c r="L93" s="54">
        <f t="shared" ca="1" si="19"/>
        <v>6.9761724191116595E-3</v>
      </c>
      <c r="M93" s="54">
        <f t="shared" ca="1" si="20"/>
        <v>-2.5273827580888426E-2</v>
      </c>
      <c r="N93" s="54">
        <f t="shared" ca="1" si="21"/>
        <v>0</v>
      </c>
      <c r="O93" s="54">
        <f t="shared" ca="1" si="13"/>
        <v>0</v>
      </c>
      <c r="P93" s="54">
        <f t="shared" ca="1" si="22"/>
        <v>1.087393455316083E-2</v>
      </c>
      <c r="R93" s="54">
        <f t="shared" si="23"/>
        <v>8.9669999999999845</v>
      </c>
      <c r="S93" s="54">
        <f t="shared" ca="1" si="14"/>
        <v>16.122338165314059</v>
      </c>
      <c r="T93" s="54">
        <f t="shared" ca="1" si="15"/>
        <v>9.4876742326990504E-2</v>
      </c>
      <c r="U93" s="54">
        <f t="shared" ca="1" si="16"/>
        <v>3.8863599129737955E-2</v>
      </c>
    </row>
    <row r="94" spans="9:21">
      <c r="I94" s="54">
        <f t="shared" ca="1" si="17"/>
        <v>6.0000000000000142</v>
      </c>
      <c r="J94" s="54">
        <f t="shared" ca="1" si="18"/>
        <v>6.6000000000000165</v>
      </c>
      <c r="K94" s="54">
        <f t="shared" ca="1" si="12"/>
        <v>-3.3000000000000085E-2</v>
      </c>
      <c r="L94" s="54">
        <f t="shared" ca="1" si="19"/>
        <v>6.9761724191116595E-3</v>
      </c>
      <c r="M94" s="54">
        <f t="shared" ca="1" si="20"/>
        <v>-2.6023827580888427E-2</v>
      </c>
      <c r="N94" s="54">
        <f t="shared" ca="1" si="21"/>
        <v>0</v>
      </c>
      <c r="O94" s="54">
        <f t="shared" ca="1" si="13"/>
        <v>0</v>
      </c>
      <c r="P94" s="54">
        <f t="shared" ca="1" si="22"/>
        <v>1.087393455316083E-2</v>
      </c>
      <c r="R94" s="54">
        <f t="shared" si="23"/>
        <v>9.0669999999999842</v>
      </c>
      <c r="S94" s="54">
        <f t="shared" ca="1" si="14"/>
        <v>16.272338165314057</v>
      </c>
      <c r="T94" s="54">
        <f t="shared" ca="1" si="15"/>
        <v>9.8816960408212862E-2</v>
      </c>
      <c r="U94" s="54">
        <f t="shared" ca="1" si="16"/>
        <v>3.9942464686012376E-2</v>
      </c>
    </row>
    <row r="95" spans="9:21">
      <c r="I95" s="54">
        <f t="shared" ca="1" si="17"/>
        <v>6.0000000000000142</v>
      </c>
      <c r="J95" s="54">
        <f t="shared" ca="1" si="18"/>
        <v>6.7500000000000169</v>
      </c>
      <c r="K95" s="54">
        <f t="shared" ca="1" si="12"/>
        <v>-3.3750000000000085E-2</v>
      </c>
      <c r="L95" s="54">
        <f t="shared" ca="1" si="19"/>
        <v>6.9761724191116595E-3</v>
      </c>
      <c r="M95" s="54">
        <f t="shared" ca="1" si="20"/>
        <v>-2.6773827580888428E-2</v>
      </c>
      <c r="N95" s="54">
        <f t="shared" ca="1" si="21"/>
        <v>0</v>
      </c>
      <c r="O95" s="54">
        <f t="shared" ca="1" si="13"/>
        <v>0</v>
      </c>
      <c r="P95" s="54">
        <f t="shared" ca="1" si="22"/>
        <v>1.087393455316083E-2</v>
      </c>
      <c r="R95" s="54">
        <f t="shared" si="23"/>
        <v>9.1669999999999838</v>
      </c>
      <c r="S95" s="54">
        <f t="shared" ca="1" si="14"/>
        <v>16.422338165314059</v>
      </c>
      <c r="T95" s="54">
        <f t="shared" ca="1" si="15"/>
        <v>0.10286556584021311</v>
      </c>
      <c r="U95" s="54">
        <f t="shared" ca="1" si="16"/>
        <v>4.1031246645022487E-2</v>
      </c>
    </row>
    <row r="96" spans="9:21">
      <c r="I96" s="54">
        <f t="shared" ca="1" si="17"/>
        <v>6.0000000000000142</v>
      </c>
      <c r="J96" s="54">
        <f t="shared" ca="1" si="18"/>
        <v>6.9000000000000172</v>
      </c>
      <c r="K96" s="54">
        <f t="shared" ca="1" si="12"/>
        <v>-3.4500000000000086E-2</v>
      </c>
      <c r="L96" s="54">
        <f t="shared" ca="1" si="19"/>
        <v>6.9761724191116595E-3</v>
      </c>
      <c r="M96" s="54">
        <f t="shared" ca="1" si="20"/>
        <v>-2.7523827580888428E-2</v>
      </c>
      <c r="N96" s="54">
        <f t="shared" ca="1" si="21"/>
        <v>0</v>
      </c>
      <c r="O96" s="54">
        <f t="shared" ca="1" si="13"/>
        <v>0</v>
      </c>
      <c r="P96" s="54">
        <f t="shared" ca="1" si="22"/>
        <v>1.087393455316083E-2</v>
      </c>
      <c r="R96" s="54">
        <f t="shared" si="23"/>
        <v>9.2669999999999835</v>
      </c>
      <c r="S96" s="54">
        <f t="shared" ca="1" si="14"/>
        <v>16.572338165314058</v>
      </c>
      <c r="T96" s="54">
        <f t="shared" ca="1" si="15"/>
        <v>0.10702351997414017</v>
      </c>
      <c r="U96" s="54">
        <f t="shared" ca="1" si="16"/>
        <v>4.2129334833444936E-2</v>
      </c>
    </row>
    <row r="97" spans="9:21">
      <c r="I97" s="54">
        <f t="shared" ca="1" si="17"/>
        <v>6.0000000000000142</v>
      </c>
      <c r="J97" s="54">
        <f t="shared" ca="1" si="18"/>
        <v>7.0500000000000176</v>
      </c>
      <c r="K97" s="54">
        <f t="shared" ca="1" si="12"/>
        <v>-3.5250000000000087E-2</v>
      </c>
      <c r="L97" s="54">
        <f t="shared" ca="1" si="19"/>
        <v>6.9761724191116595E-3</v>
      </c>
      <c r="M97" s="54">
        <f t="shared" ca="1" si="20"/>
        <v>-2.8273827580888429E-2</v>
      </c>
      <c r="N97" s="54">
        <f t="shared" ca="1" si="21"/>
        <v>0</v>
      </c>
      <c r="O97" s="54">
        <f t="shared" ca="1" si="13"/>
        <v>0</v>
      </c>
      <c r="P97" s="54">
        <f t="shared" ca="1" si="22"/>
        <v>1.087393455316083E-2</v>
      </c>
      <c r="R97" s="54">
        <f t="shared" si="23"/>
        <v>9.3669999999999831</v>
      </c>
      <c r="S97" s="54">
        <f t="shared" ca="1" si="14"/>
        <v>16.722338165314056</v>
      </c>
      <c r="T97" s="54">
        <f t="shared" ca="1" si="15"/>
        <v>0.11129172182658353</v>
      </c>
      <c r="U97" s="54">
        <f t="shared" ca="1" si="16"/>
        <v>4.3236092735136587E-2</v>
      </c>
    </row>
    <row r="98" spans="9:21">
      <c r="I98" s="54">
        <f t="shared" ca="1" si="17"/>
        <v>6.0000000000000142</v>
      </c>
      <c r="J98" s="54">
        <f t="shared" ca="1" si="18"/>
        <v>7.2000000000000179</v>
      </c>
      <c r="K98" s="54">
        <f t="shared" ca="1" si="12"/>
        <v>-3.6000000000000087E-2</v>
      </c>
      <c r="L98" s="54">
        <f t="shared" ca="1" si="19"/>
        <v>6.9761724191116595E-3</v>
      </c>
      <c r="M98" s="54">
        <f t="shared" ca="1" si="20"/>
        <v>-2.902382758088843E-2</v>
      </c>
      <c r="N98" s="54">
        <f t="shared" ca="1" si="21"/>
        <v>0</v>
      </c>
      <c r="O98" s="54">
        <f t="shared" ca="1" si="13"/>
        <v>0</v>
      </c>
      <c r="P98" s="54">
        <f t="shared" ca="1" si="22"/>
        <v>1.087393455316083E-2</v>
      </c>
      <c r="R98" s="54">
        <f t="shared" si="23"/>
        <v>9.4669999999999828</v>
      </c>
      <c r="S98" s="54">
        <f t="shared" ca="1" si="14"/>
        <v>16.872338165314055</v>
      </c>
      <c r="T98" s="54">
        <f t="shared" ca="1" si="15"/>
        <v>0.11567100544656805</v>
      </c>
      <c r="U98" s="54">
        <f t="shared" ca="1" si="16"/>
        <v>4.435085752433892E-2</v>
      </c>
    </row>
    <row r="99" spans="9:21">
      <c r="I99" s="54">
        <f t="shared" ca="1" si="17"/>
        <v>6.0000000000000142</v>
      </c>
      <c r="J99" s="54">
        <f t="shared" ca="1" si="18"/>
        <v>7.3500000000000183</v>
      </c>
      <c r="K99" s="54">
        <f t="shared" ca="1" si="12"/>
        <v>-3.6750000000000095E-2</v>
      </c>
      <c r="L99" s="54">
        <f t="shared" ca="1" si="19"/>
        <v>6.9761724191116595E-3</v>
      </c>
      <c r="M99" s="54">
        <f t="shared" ca="1" si="20"/>
        <v>-2.9773827580888437E-2</v>
      </c>
      <c r="N99" s="54">
        <f t="shared" ca="1" si="21"/>
        <v>0</v>
      </c>
      <c r="O99" s="54">
        <f t="shared" ca="1" si="13"/>
        <v>0</v>
      </c>
      <c r="P99" s="54">
        <f t="shared" ca="1" si="22"/>
        <v>1.087393455316083E-2</v>
      </c>
      <c r="R99" s="54">
        <f t="shared" si="23"/>
        <v>9.5669999999999824</v>
      </c>
      <c r="S99" s="54">
        <f t="shared" ca="1" si="14"/>
        <v>17.022338165314057</v>
      </c>
      <c r="T99" s="54">
        <f t="shared" ca="1" si="15"/>
        <v>0.1201621372882028</v>
      </c>
      <c r="U99" s="54">
        <f t="shared" ca="1" si="16"/>
        <v>4.5472940145876127E-2</v>
      </c>
    </row>
    <row r="100" spans="9:21">
      <c r="I100" s="54">
        <f t="shared" ca="1" si="17"/>
        <v>6.0000000000000142</v>
      </c>
      <c r="J100" s="54">
        <f t="shared" ca="1" si="18"/>
        <v>7.5000000000000187</v>
      </c>
      <c r="K100" s="54">
        <f t="shared" ca="1" si="12"/>
        <v>-3.7500000000000096E-2</v>
      </c>
      <c r="L100" s="54">
        <f t="shared" ca="1" si="19"/>
        <v>6.9761724191116595E-3</v>
      </c>
      <c r="M100" s="54">
        <f t="shared" ca="1" si="20"/>
        <v>-3.0523827580888438E-2</v>
      </c>
      <c r="N100" s="54">
        <f t="shared" ca="1" si="21"/>
        <v>0</v>
      </c>
      <c r="O100" s="54">
        <f t="shared" ca="1" si="13"/>
        <v>0</v>
      </c>
      <c r="P100" s="54">
        <f t="shared" ca="1" si="22"/>
        <v>1.087393455316083E-2</v>
      </c>
      <c r="R100" s="54">
        <f t="shared" si="23"/>
        <v>9.6669999999999821</v>
      </c>
      <c r="S100" s="54">
        <f t="shared" ca="1" si="14"/>
        <v>17.172338165314056</v>
      </c>
      <c r="T100" s="54">
        <f t="shared" ca="1" si="15"/>
        <v>0.12476581359378003</v>
      </c>
      <c r="U100" s="54">
        <f t="shared" ca="1" si="16"/>
        <v>4.6601625444295587E-2</v>
      </c>
    </row>
    <row r="101" spans="9:21">
      <c r="I101" s="54">
        <f t="shared" ca="1" si="17"/>
        <v>6.0000000000000142</v>
      </c>
      <c r="J101" s="54">
        <f t="shared" ca="1" si="18"/>
        <v>7.650000000000019</v>
      </c>
      <c r="K101" s="54">
        <f t="shared" ca="1" si="12"/>
        <v>-3.8250000000000096E-2</v>
      </c>
      <c r="L101" s="54">
        <f t="shared" ca="1" si="19"/>
        <v>6.9761724191116595E-3</v>
      </c>
      <c r="M101" s="54">
        <f t="shared" ca="1" si="20"/>
        <v>-3.1273827580888439E-2</v>
      </c>
      <c r="N101" s="54">
        <f t="shared" ca="1" si="21"/>
        <v>0</v>
      </c>
      <c r="O101" s="54">
        <f t="shared" ca="1" si="13"/>
        <v>0</v>
      </c>
      <c r="P101" s="54">
        <f t="shared" ca="1" si="22"/>
        <v>1.087393455316083E-2</v>
      </c>
      <c r="R101" s="54">
        <f t="shared" si="23"/>
        <v>9.7669999999999817</v>
      </c>
      <c r="S101" s="54">
        <f t="shared" ca="1" si="14"/>
        <v>17.322338165314054</v>
      </c>
      <c r="T101" s="54">
        <f t="shared" ca="1" si="15"/>
        <v>0.12948265779231571</v>
      </c>
      <c r="U101" s="54">
        <f t="shared" ca="1" si="16"/>
        <v>4.7736172343860094E-2</v>
      </c>
    </row>
    <row r="102" spans="9:21">
      <c r="I102" s="54">
        <f t="shared" ca="1" si="17"/>
        <v>6.0000000000000142</v>
      </c>
      <c r="J102" s="54">
        <f t="shared" ca="1" si="18"/>
        <v>7.8000000000000194</v>
      </c>
      <c r="K102" s="54">
        <f t="shared" ca="1" si="12"/>
        <v>-3.9000000000000097E-2</v>
      </c>
      <c r="L102" s="54">
        <f t="shared" ca="1" si="19"/>
        <v>6.9761724191116595E-3</v>
      </c>
      <c r="M102" s="54">
        <f t="shared" ca="1" si="20"/>
        <v>-3.2023827580888439E-2</v>
      </c>
      <c r="N102" s="54">
        <f t="shared" ca="1" si="21"/>
        <v>0</v>
      </c>
      <c r="O102" s="54">
        <f t="shared" ca="1" si="13"/>
        <v>0</v>
      </c>
      <c r="P102" s="54">
        <f t="shared" ca="1" si="22"/>
        <v>1.087393455316083E-2</v>
      </c>
      <c r="R102" s="54">
        <f t="shared" si="23"/>
        <v>9.8669999999999813</v>
      </c>
      <c r="S102" s="54">
        <f t="shared" ca="1" si="14"/>
        <v>17.472338165314053</v>
      </c>
      <c r="T102" s="54">
        <f t="shared" ca="1" si="15"/>
        <v>0.13431321791870976</v>
      </c>
      <c r="U102" s="54">
        <f t="shared" ca="1" si="16"/>
        <v>4.8875814081256332E-2</v>
      </c>
    </row>
    <row r="103" spans="9:21">
      <c r="I103" s="54">
        <f t="shared" ca="1" si="17"/>
        <v>6.0000000000000142</v>
      </c>
      <c r="J103" s="54">
        <f t="shared" ca="1" si="18"/>
        <v>7.9500000000000197</v>
      </c>
      <c r="K103" s="54">
        <f t="shared" ca="1" si="12"/>
        <v>-3.9750000000000098E-2</v>
      </c>
      <c r="L103" s="54">
        <f t="shared" ca="1" si="19"/>
        <v>6.9761724191116595E-3</v>
      </c>
      <c r="M103" s="54">
        <f t="shared" ca="1" si="20"/>
        <v>-3.277382758088844E-2</v>
      </c>
      <c r="N103" s="54">
        <f t="shared" ca="1" si="21"/>
        <v>0</v>
      </c>
      <c r="O103" s="54">
        <f t="shared" ca="1" si="13"/>
        <v>0</v>
      </c>
      <c r="P103" s="54">
        <f t="shared" ca="1" si="22"/>
        <v>1.087393455316083E-2</v>
      </c>
      <c r="R103" s="54">
        <f t="shared" si="23"/>
        <v>9.966999999999981</v>
      </c>
      <c r="S103" s="54">
        <f t="shared" ca="1" si="14"/>
        <v>17.622338165314055</v>
      </c>
      <c r="T103" s="54">
        <f t="shared" ca="1" si="15"/>
        <v>0.13925796405888802</v>
      </c>
      <c r="U103" s="54">
        <f t="shared" ca="1" si="16"/>
        <v>5.0019758492827533E-2</v>
      </c>
    </row>
    <row r="104" spans="9:21">
      <c r="I104" s="54">
        <f t="shared" ca="1" si="17"/>
        <v>6.0000000000000142</v>
      </c>
      <c r="J104" s="54">
        <f t="shared" ca="1" si="18"/>
        <v>8.1000000000000192</v>
      </c>
      <c r="K104" s="54">
        <f t="shared" ca="1" si="12"/>
        <v>-4.0500000000000098E-2</v>
      </c>
      <c r="L104" s="54">
        <f t="shared" ca="1" si="19"/>
        <v>6.9761724191116595E-3</v>
      </c>
      <c r="M104" s="54">
        <f t="shared" ca="1" si="20"/>
        <v>-3.3523827580888441E-2</v>
      </c>
      <c r="N104" s="54">
        <f t="shared" ca="1" si="21"/>
        <v>0</v>
      </c>
      <c r="O104" s="54">
        <f t="shared" ca="1" si="13"/>
        <v>0</v>
      </c>
      <c r="P104" s="54">
        <f t="shared" ca="1" si="22"/>
        <v>1.087393455316083E-2</v>
      </c>
      <c r="R104" s="54">
        <f t="shared" si="23"/>
        <v>10.066999999999981</v>
      </c>
      <c r="S104" s="54">
        <f t="shared" ca="1" si="14"/>
        <v>17.772338165314054</v>
      </c>
      <c r="T104" s="54">
        <f t="shared" ca="1" si="15"/>
        <v>0.14431728582646719</v>
      </c>
      <c r="U104" s="54">
        <f t="shared" ca="1" si="16"/>
        <v>5.1167188358076612E-2</v>
      </c>
    </row>
    <row r="105" spans="9:21">
      <c r="I105" s="54">
        <f t="shared" ca="1" si="17"/>
        <v>6.0000000000000142</v>
      </c>
      <c r="J105" s="54">
        <f t="shared" ca="1" si="18"/>
        <v>8.2500000000000213</v>
      </c>
      <c r="K105" s="54">
        <f t="shared" ca="1" si="12"/>
        <v>-4.1250000000000106E-2</v>
      </c>
      <c r="L105" s="54">
        <f t="shared" ca="1" si="19"/>
        <v>6.9761724191116595E-3</v>
      </c>
      <c r="M105" s="54">
        <f t="shared" ca="1" si="20"/>
        <v>-3.4273827580888448E-2</v>
      </c>
      <c r="N105" s="54">
        <f t="shared" ca="1" si="21"/>
        <v>0</v>
      </c>
      <c r="O105" s="54">
        <f t="shared" ca="1" si="13"/>
        <v>0</v>
      </c>
      <c r="P105" s="54">
        <f t="shared" ca="1" si="22"/>
        <v>1.087393455316083E-2</v>
      </c>
      <c r="R105" s="54">
        <f t="shared" si="23"/>
        <v>10.16699999999998</v>
      </c>
      <c r="S105" s="54">
        <f t="shared" ca="1" si="14"/>
        <v>17.922338165314052</v>
      </c>
      <c r="T105" s="54">
        <f t="shared" ca="1" si="15"/>
        <v>0.14949148987665362</v>
      </c>
      <c r="U105" s="54">
        <f t="shared" ca="1" si="16"/>
        <v>5.2317261801111278E-2</v>
      </c>
    </row>
    <row r="106" spans="9:21">
      <c r="I106" s="54">
        <f t="shared" ca="1" si="17"/>
        <v>6.0000000000000142</v>
      </c>
      <c r="J106" s="54">
        <f t="shared" ca="1" si="18"/>
        <v>8.4000000000000234</v>
      </c>
      <c r="K106" s="54">
        <f t="shared" ca="1" si="12"/>
        <v>-4.2000000000000121E-2</v>
      </c>
      <c r="L106" s="54">
        <f t="shared" ca="1" si="19"/>
        <v>6.9761724191116595E-3</v>
      </c>
      <c r="M106" s="54">
        <f t="shared" ca="1" si="20"/>
        <v>-3.5023827580888463E-2</v>
      </c>
      <c r="N106" s="54">
        <f t="shared" ca="1" si="21"/>
        <v>0</v>
      </c>
      <c r="O106" s="54">
        <f t="shared" ca="1" si="13"/>
        <v>0</v>
      </c>
      <c r="P106" s="54">
        <f t="shared" ca="1" si="22"/>
        <v>1.087393455316083E-2</v>
      </c>
      <c r="R106" s="54">
        <f t="shared" si="23"/>
        <v>10.26699999999998</v>
      </c>
      <c r="S106" s="54">
        <f t="shared" ca="1" si="14"/>
        <v>18.072338165314051</v>
      </c>
      <c r="T106" s="54">
        <f t="shared" ca="1" si="15"/>
        <v>0.15478079746324958</v>
      </c>
      <c r="U106" s="54">
        <f t="shared" ca="1" si="16"/>
        <v>5.3469112751623783E-2</v>
      </c>
    </row>
    <row r="107" spans="9:21">
      <c r="I107" s="54">
        <f t="shared" ca="1" si="17"/>
        <v>6.0000000000000142</v>
      </c>
      <c r="J107" s="54">
        <f t="shared" ca="1" si="18"/>
        <v>8.5500000000000256</v>
      </c>
      <c r="K107" s="54">
        <f t="shared" ca="1" si="12"/>
        <v>-4.2750000000000128E-2</v>
      </c>
      <c r="L107" s="54">
        <f t="shared" ca="1" si="19"/>
        <v>6.9761724191116595E-3</v>
      </c>
      <c r="M107" s="54">
        <f t="shared" ca="1" si="20"/>
        <v>-3.577382758088847E-2</v>
      </c>
      <c r="N107" s="54">
        <f t="shared" ca="1" si="21"/>
        <v>0</v>
      </c>
      <c r="O107" s="54">
        <f t="shared" ca="1" si="13"/>
        <v>0</v>
      </c>
      <c r="P107" s="54">
        <f t="shared" ca="1" si="22"/>
        <v>1.087393455316083E-2</v>
      </c>
      <c r="R107" s="54">
        <f t="shared" si="23"/>
        <v>10.36699999999998</v>
      </c>
      <c r="S107" s="54">
        <f t="shared" ca="1" si="14"/>
        <v>18.222338165314053</v>
      </c>
      <c r="T107" s="54">
        <f t="shared" ca="1" si="15"/>
        <v>0.16018534204479895</v>
      </c>
      <c r="U107" s="54">
        <f t="shared" ca="1" si="16"/>
        <v>5.4621851466903279E-2</v>
      </c>
    </row>
    <row r="108" spans="9:21">
      <c r="I108" s="54">
        <f t="shared" ca="1" si="17"/>
        <v>6.0000000000000142</v>
      </c>
      <c r="J108" s="54">
        <f t="shared" ca="1" si="18"/>
        <v>8.7000000000000277</v>
      </c>
      <c r="K108" s="54">
        <f t="shared" ca="1" si="12"/>
        <v>-4.3500000000000143E-2</v>
      </c>
      <c r="L108" s="54">
        <f t="shared" ca="1" si="19"/>
        <v>6.9761724191116595E-3</v>
      </c>
      <c r="M108" s="54">
        <f t="shared" ca="1" si="20"/>
        <v>-3.6523827580888485E-2</v>
      </c>
      <c r="N108" s="54">
        <f t="shared" ca="1" si="21"/>
        <v>0</v>
      </c>
      <c r="O108" s="54">
        <f t="shared" ca="1" si="13"/>
        <v>0</v>
      </c>
      <c r="P108" s="54">
        <f t="shared" ca="1" si="22"/>
        <v>1.087393455316083E-2</v>
      </c>
      <c r="R108" s="54">
        <f t="shared" si="23"/>
        <v>10.466999999999979</v>
      </c>
      <c r="S108" s="54">
        <f t="shared" ca="1" si="14"/>
        <v>18.372338165314051</v>
      </c>
      <c r="T108" s="54">
        <f t="shared" ca="1" si="15"/>
        <v>0.16570516694604187</v>
      </c>
      <c r="U108" s="54">
        <f t="shared" ca="1" si="16"/>
        <v>5.5774565116282517E-2</v>
      </c>
    </row>
    <row r="109" spans="9:21">
      <c r="I109" s="54">
        <f t="shared" ca="1" si="17"/>
        <v>6.0000000000000142</v>
      </c>
      <c r="J109" s="54">
        <f t="shared" ca="1" si="18"/>
        <v>8.8500000000000298</v>
      </c>
      <c r="K109" s="54">
        <f t="shared" ca="1" si="12"/>
        <v>-4.425000000000015E-2</v>
      </c>
      <c r="L109" s="54">
        <f t="shared" ca="1" si="19"/>
        <v>6.9761724191116595E-3</v>
      </c>
      <c r="M109" s="54">
        <f t="shared" ca="1" si="20"/>
        <v>-3.7273827580888493E-2</v>
      </c>
      <c r="N109" s="54">
        <f t="shared" ca="1" si="21"/>
        <v>0</v>
      </c>
      <c r="O109" s="54">
        <f t="shared" ca="1" si="13"/>
        <v>0</v>
      </c>
      <c r="P109" s="54">
        <f t="shared" ca="1" si="22"/>
        <v>1.087393455316083E-2</v>
      </c>
      <c r="R109" s="54">
        <f t="shared" si="23"/>
        <v>10.566999999999979</v>
      </c>
      <c r="S109" s="54">
        <f t="shared" ca="1" si="14"/>
        <v>18.52233816531405</v>
      </c>
      <c r="T109" s="54">
        <f t="shared" ca="1" si="15"/>
        <v>0.17134022308099295</v>
      </c>
      <c r="U109" s="54">
        <f t="shared" ca="1" si="16"/>
        <v>5.6926318429304984E-2</v>
      </c>
    </row>
    <row r="110" spans="9:21">
      <c r="I110" s="54">
        <f t="shared" ca="1" si="17"/>
        <v>6.0000000000000142</v>
      </c>
      <c r="J110" s="54">
        <f t="shared" ca="1" si="18"/>
        <v>9.000000000000032</v>
      </c>
      <c r="K110" s="54">
        <f t="shared" ca="1" si="12"/>
        <v>-4.5000000000000158E-2</v>
      </c>
      <c r="L110" s="54">
        <f t="shared" ca="1" si="19"/>
        <v>6.9761724191116595E-3</v>
      </c>
      <c r="M110" s="54">
        <f t="shared" ca="1" si="20"/>
        <v>-3.80238275808885E-2</v>
      </c>
      <c r="N110" s="54">
        <f t="shared" ca="1" si="21"/>
        <v>0</v>
      </c>
      <c r="O110" s="54">
        <f t="shared" ca="1" si="13"/>
        <v>0</v>
      </c>
      <c r="P110" s="54">
        <f t="shared" ca="1" si="22"/>
        <v>1.087393455316083E-2</v>
      </c>
      <c r="R110" s="54">
        <f t="shared" si="23"/>
        <v>10.666999999999978</v>
      </c>
      <c r="S110" s="54">
        <f t="shared" ca="1" si="14"/>
        <v>18.672338165314049</v>
      </c>
      <c r="T110" s="54">
        <f t="shared" ca="1" si="15"/>
        <v>0.17709036674406886</v>
      </c>
      <c r="U110" s="54">
        <f t="shared" ca="1" si="16"/>
        <v>5.8076154408783817E-2</v>
      </c>
    </row>
    <row r="111" spans="9:21">
      <c r="I111" s="54">
        <f t="shared" ca="1" si="17"/>
        <v>6.0000000000000142</v>
      </c>
      <c r="J111" s="54">
        <f t="shared" ca="1" si="18"/>
        <v>9.1500000000000341</v>
      </c>
      <c r="K111" s="54">
        <f t="shared" ca="1" si="12"/>
        <v>-4.5750000000000172E-2</v>
      </c>
      <c r="L111" s="54">
        <f t="shared" ca="1" si="19"/>
        <v>6.9761724191116595E-3</v>
      </c>
      <c r="M111" s="54">
        <f t="shared" ca="1" si="20"/>
        <v>-3.8773827580888515E-2</v>
      </c>
      <c r="N111" s="54">
        <f t="shared" ca="1" si="21"/>
        <v>0</v>
      </c>
      <c r="O111" s="54">
        <f t="shared" ca="1" si="13"/>
        <v>0</v>
      </c>
      <c r="P111" s="54">
        <f t="shared" ca="1" si="22"/>
        <v>1.087393455316083E-2</v>
      </c>
      <c r="R111" s="54">
        <f t="shared" si="23"/>
        <v>10.766999999999978</v>
      </c>
      <c r="S111" s="54">
        <f t="shared" ca="1" si="14"/>
        <v>18.822338165314047</v>
      </c>
      <c r="T111" s="54">
        <f t="shared" ca="1" si="15"/>
        <v>0.1829553574758116</v>
      </c>
      <c r="U111" s="54">
        <f t="shared" ca="1" si="16"/>
        <v>5.9223095109787273E-2</v>
      </c>
    </row>
    <row r="112" spans="9:21">
      <c r="I112" s="54">
        <f t="shared" ca="1" si="17"/>
        <v>6.0000000000000142</v>
      </c>
      <c r="J112" s="54">
        <f t="shared" ca="1" si="18"/>
        <v>9.3000000000000362</v>
      </c>
      <c r="K112" s="54">
        <f t="shared" ca="1" si="12"/>
        <v>-4.650000000000018E-2</v>
      </c>
      <c r="L112" s="54">
        <f t="shared" ca="1" si="19"/>
        <v>6.9761724191116595E-3</v>
      </c>
      <c r="M112" s="54">
        <f t="shared" ca="1" si="20"/>
        <v>-3.9523827580888522E-2</v>
      </c>
      <c r="N112" s="54">
        <f t="shared" ca="1" si="21"/>
        <v>0</v>
      </c>
      <c r="O112" s="54">
        <f t="shared" ca="1" si="13"/>
        <v>0</v>
      </c>
      <c r="P112" s="54">
        <f t="shared" ca="1" si="22"/>
        <v>1.087393455316083E-2</v>
      </c>
      <c r="R112" s="54">
        <f t="shared" si="23"/>
        <v>10.866999999999978</v>
      </c>
      <c r="S112" s="54">
        <f t="shared" ca="1" si="14"/>
        <v>18.972338165314049</v>
      </c>
      <c r="T112" s="54">
        <f t="shared" ca="1" si="15"/>
        <v>0.18893485600984461</v>
      </c>
      <c r="U112" s="54">
        <f t="shared" ca="1" si="16"/>
        <v>6.0366142485451135E-2</v>
      </c>
    </row>
    <row r="113" spans="9:21">
      <c r="I113" s="54">
        <f t="shared" ca="1" si="17"/>
        <v>6.0000000000000142</v>
      </c>
      <c r="J113" s="54">
        <f t="shared" ca="1" si="18"/>
        <v>9.4500000000000384</v>
      </c>
      <c r="K113" s="54">
        <f t="shared" ca="1" si="12"/>
        <v>-4.7250000000000195E-2</v>
      </c>
      <c r="L113" s="54">
        <f t="shared" ca="1" si="19"/>
        <v>6.9761724191116595E-3</v>
      </c>
      <c r="M113" s="54">
        <f t="shared" ca="1" si="20"/>
        <v>-4.0273827580888537E-2</v>
      </c>
      <c r="N113" s="54">
        <f t="shared" ca="1" si="21"/>
        <v>0</v>
      </c>
      <c r="O113" s="54">
        <f t="shared" ca="1" si="13"/>
        <v>0</v>
      </c>
      <c r="P113" s="54">
        <f t="shared" ca="1" si="22"/>
        <v>1.087393455316083E-2</v>
      </c>
      <c r="R113" s="54">
        <f t="shared" si="23"/>
        <v>10.966999999999977</v>
      </c>
      <c r="S113" s="54">
        <f t="shared" ca="1" si="14"/>
        <v>19.122338165314048</v>
      </c>
      <c r="T113" s="54">
        <f t="shared" ca="1" si="15"/>
        <v>0.19502842230778239</v>
      </c>
      <c r="U113" s="54">
        <f t="shared" ca="1" si="16"/>
        <v>6.1504279300362313E-2</v>
      </c>
    </row>
    <row r="114" spans="9:21">
      <c r="I114" s="54">
        <f t="shared" ca="1" si="17"/>
        <v>6.0000000000000142</v>
      </c>
      <c r="J114" s="54">
        <f t="shared" ca="1" si="18"/>
        <v>9.6000000000000405</v>
      </c>
      <c r="K114" s="54">
        <f t="shared" ca="1" si="12"/>
        <v>-4.8000000000000202E-2</v>
      </c>
      <c r="L114" s="54">
        <f t="shared" ca="1" si="19"/>
        <v>6.9761724191116595E-3</v>
      </c>
      <c r="M114" s="54">
        <f t="shared" ca="1" si="20"/>
        <v>-4.1023827580888544E-2</v>
      </c>
      <c r="N114" s="54">
        <f t="shared" ca="1" si="21"/>
        <v>0</v>
      </c>
      <c r="O114" s="54">
        <f t="shared" ca="1" si="13"/>
        <v>0</v>
      </c>
      <c r="P114" s="54">
        <f t="shared" ca="1" si="22"/>
        <v>1.087393455316083E-2</v>
      </c>
      <c r="R114" s="54">
        <f t="shared" si="23"/>
        <v>11.066999999999977</v>
      </c>
      <c r="S114" s="54">
        <f t="shared" ca="1" si="14"/>
        <v>19.272338165314046</v>
      </c>
      <c r="T114" s="54">
        <f t="shared" ca="1" si="15"/>
        <v>0.20123551368888348</v>
      </c>
      <c r="U114" s="54">
        <f t="shared" ca="1" si="16"/>
        <v>6.263647011210223E-2</v>
      </c>
    </row>
    <row r="115" spans="9:21">
      <c r="I115" s="54">
        <f t="shared" ca="1" si="17"/>
        <v>6.0000000000000142</v>
      </c>
      <c r="J115" s="54">
        <f t="shared" ca="1" si="18"/>
        <v>9.7500000000000426</v>
      </c>
      <c r="K115" s="54">
        <f t="shared" ca="1" si="12"/>
        <v>-4.8750000000000217E-2</v>
      </c>
      <c r="L115" s="54">
        <f t="shared" ca="1" si="19"/>
        <v>6.9761724191116595E-3</v>
      </c>
      <c r="M115" s="54">
        <f t="shared" ca="1" si="20"/>
        <v>-4.1773827580888559E-2</v>
      </c>
      <c r="N115" s="54">
        <f t="shared" ca="1" si="21"/>
        <v>0</v>
      </c>
      <c r="O115" s="54">
        <f t="shared" ca="1" si="13"/>
        <v>0</v>
      </c>
      <c r="P115" s="54">
        <f t="shared" ca="1" si="22"/>
        <v>1.087393455316083E-2</v>
      </c>
      <c r="R115" s="54">
        <f t="shared" si="23"/>
        <v>11.166999999999977</v>
      </c>
      <c r="S115" s="54">
        <f t="shared" ca="1" si="14"/>
        <v>19.422338165314049</v>
      </c>
      <c r="T115" s="54">
        <f t="shared" ca="1" si="15"/>
        <v>0.20755548306128258</v>
      </c>
      <c r="U115" s="54">
        <f t="shared" ca="1" si="16"/>
        <v>6.3761662321362642E-2</v>
      </c>
    </row>
    <row r="116" spans="9:21">
      <c r="I116" s="54">
        <f t="shared" ca="1" si="17"/>
        <v>6.0000000000000142</v>
      </c>
      <c r="J116" s="54">
        <f t="shared" ca="1" si="18"/>
        <v>9.9000000000000448</v>
      </c>
      <c r="K116" s="54">
        <f t="shared" ca="1" si="12"/>
        <v>-4.9500000000000224E-2</v>
      </c>
      <c r="L116" s="54">
        <f t="shared" ca="1" si="19"/>
        <v>6.9761724191116595E-3</v>
      </c>
      <c r="M116" s="54">
        <f t="shared" ca="1" si="20"/>
        <v>-4.2523827580888567E-2</v>
      </c>
      <c r="N116" s="54">
        <f t="shared" ca="1" si="21"/>
        <v>0</v>
      </c>
      <c r="O116" s="54">
        <f t="shared" ca="1" si="13"/>
        <v>0</v>
      </c>
      <c r="P116" s="54">
        <f t="shared" ca="1" si="22"/>
        <v>1.087393455316083E-2</v>
      </c>
      <c r="R116" s="54">
        <f t="shared" si="23"/>
        <v>11.266999999999976</v>
      </c>
      <c r="S116" s="54">
        <f t="shared" ca="1" si="14"/>
        <v>19.572338165314047</v>
      </c>
      <c r="T116" s="54">
        <f t="shared" ca="1" si="15"/>
        <v>0.21398757726167361</v>
      </c>
      <c r="U116" s="54">
        <f t="shared" ca="1" si="16"/>
        <v>6.4878787290871584E-2</v>
      </c>
    </row>
    <row r="117" spans="9:21">
      <c r="I117" s="54">
        <f t="shared" ca="1" si="17"/>
        <v>6.0000000000000142</v>
      </c>
      <c r="J117" s="54">
        <f t="shared" ca="1" si="18"/>
        <v>10.050000000000047</v>
      </c>
      <c r="K117" s="54">
        <f t="shared" ca="1" si="12"/>
        <v>-5.0250000000000239E-2</v>
      </c>
      <c r="L117" s="54">
        <f t="shared" ca="1" si="19"/>
        <v>6.9761724191116595E-3</v>
      </c>
      <c r="M117" s="54">
        <f t="shared" ca="1" si="20"/>
        <v>-4.3273827580888581E-2</v>
      </c>
      <c r="N117" s="54">
        <f t="shared" ca="1" si="21"/>
        <v>0</v>
      </c>
      <c r="O117" s="54">
        <f t="shared" ca="1" si="13"/>
        <v>0</v>
      </c>
      <c r="P117" s="54">
        <f t="shared" ca="1" si="22"/>
        <v>1.087393455316083E-2</v>
      </c>
      <c r="R117" s="54">
        <f t="shared" si="23"/>
        <v>11.366999999999976</v>
      </c>
      <c r="S117" s="54">
        <f t="shared" ca="1" si="14"/>
        <v>19.722338165314046</v>
      </c>
      <c r="T117" s="54">
        <f t="shared" ca="1" si="15"/>
        <v>0.22053093551032976</v>
      </c>
      <c r="U117" s="54">
        <f t="shared" ca="1" si="16"/>
        <v>6.5986761533170721E-2</v>
      </c>
    </row>
    <row r="118" spans="9:21">
      <c r="I118" s="54">
        <f t="shared" ca="1" si="17"/>
        <v>6.0000000000000142</v>
      </c>
      <c r="J118" s="54">
        <f t="shared" ca="1" si="18"/>
        <v>10.200000000000049</v>
      </c>
      <c r="K118" s="54">
        <f t="shared" ca="1" si="12"/>
        <v>-5.1000000000000247E-2</v>
      </c>
      <c r="L118" s="54">
        <f t="shared" ca="1" si="19"/>
        <v>6.9761724191116595E-3</v>
      </c>
      <c r="M118" s="54">
        <f t="shared" ca="1" si="20"/>
        <v>-4.4023827580888589E-2</v>
      </c>
      <c r="N118" s="54">
        <f t="shared" ca="1" si="21"/>
        <v>0</v>
      </c>
      <c r="O118" s="54">
        <f t="shared" ca="1" si="13"/>
        <v>0</v>
      </c>
      <c r="P118" s="54">
        <f t="shared" ca="1" si="22"/>
        <v>1.087393455316083E-2</v>
      </c>
      <c r="R118" s="54">
        <f t="shared" si="23"/>
        <v>11.466999999999976</v>
      </c>
      <c r="S118" s="54">
        <f t="shared" ca="1" si="14"/>
        <v>19.872338165314044</v>
      </c>
      <c r="T118" s="54">
        <f t="shared" ca="1" si="15"/>
        <v>0.22718458798833618</v>
      </c>
      <c r="U118" s="54">
        <f t="shared" ca="1" si="16"/>
        <v>6.7084487967091377E-2</v>
      </c>
    </row>
    <row r="119" spans="9:21">
      <c r="I119" s="54">
        <f t="shared" ca="1" si="17"/>
        <v>6.0000000000000142</v>
      </c>
      <c r="J119" s="54">
        <f t="shared" ca="1" si="18"/>
        <v>10.350000000000051</v>
      </c>
      <c r="K119" s="54">
        <f t="shared" ca="1" si="12"/>
        <v>-5.1750000000000254E-2</v>
      </c>
      <c r="L119" s="54">
        <f t="shared" ca="1" si="19"/>
        <v>6.9761724191116595E-3</v>
      </c>
      <c r="M119" s="54">
        <f t="shared" ca="1" si="20"/>
        <v>-4.4773827580888596E-2</v>
      </c>
      <c r="N119" s="54">
        <f t="shared" ca="1" si="21"/>
        <v>0</v>
      </c>
      <c r="O119" s="54">
        <f t="shared" ca="1" si="13"/>
        <v>0</v>
      </c>
      <c r="P119" s="54">
        <f t="shared" ca="1" si="22"/>
        <v>1.087393455316083E-2</v>
      </c>
      <c r="R119" s="54">
        <f t="shared" si="23"/>
        <v>11.566999999999975</v>
      </c>
      <c r="S119" s="54">
        <f t="shared" ca="1" si="14"/>
        <v>20.022338165314043</v>
      </c>
      <c r="T119" s="54">
        <f t="shared" ca="1" si="15"/>
        <v>0.23394745454389321</v>
      </c>
      <c r="U119" s="54">
        <f t="shared" ca="1" si="16"/>
        <v>6.8170857242562374E-2</v>
      </c>
    </row>
    <row r="120" spans="9:21">
      <c r="I120" s="54">
        <f t="shared" ca="1" si="17"/>
        <v>6.0000000000000142</v>
      </c>
      <c r="J120" s="54">
        <f t="shared" ca="1" si="18"/>
        <v>10.500000000000053</v>
      </c>
      <c r="K120" s="54">
        <f t="shared" ca="1" si="12"/>
        <v>-5.2500000000000269E-2</v>
      </c>
      <c r="L120" s="54">
        <f t="shared" ca="1" si="19"/>
        <v>6.9761724191116595E-3</v>
      </c>
      <c r="M120" s="54">
        <f t="shared" ca="1" si="20"/>
        <v>-4.5523827580888611E-2</v>
      </c>
      <c r="N120" s="54">
        <f t="shared" ca="1" si="21"/>
        <v>0</v>
      </c>
      <c r="O120" s="54">
        <f t="shared" ca="1" si="13"/>
        <v>0</v>
      </c>
      <c r="P120" s="54">
        <f t="shared" ca="1" si="22"/>
        <v>1.087393455316083E-2</v>
      </c>
      <c r="R120" s="54">
        <f t="shared" si="23"/>
        <v>11.666999999999975</v>
      </c>
      <c r="S120" s="54">
        <f t="shared" ca="1" si="14"/>
        <v>20.172338165314045</v>
      </c>
      <c r="T120" s="54">
        <f t="shared" ca="1" si="15"/>
        <v>0.24081834353449161</v>
      </c>
      <c r="U120" s="54">
        <f t="shared" ca="1" si="16"/>
        <v>6.9244749133169026E-2</v>
      </c>
    </row>
    <row r="121" spans="9:21">
      <c r="I121" s="54">
        <f t="shared" ca="1" si="17"/>
        <v>6.0000000000000142</v>
      </c>
      <c r="J121" s="54">
        <f t="shared" ca="1" si="18"/>
        <v>10.650000000000055</v>
      </c>
      <c r="K121" s="54">
        <f t="shared" ca="1" si="12"/>
        <v>-5.3250000000000276E-2</v>
      </c>
      <c r="L121" s="54">
        <f t="shared" ca="1" si="19"/>
        <v>6.9761724191116595E-3</v>
      </c>
      <c r="M121" s="54">
        <f t="shared" ca="1" si="20"/>
        <v>-4.6273827580888618E-2</v>
      </c>
      <c r="N121" s="54">
        <f t="shared" ca="1" si="21"/>
        <v>0</v>
      </c>
      <c r="O121" s="54">
        <f t="shared" ca="1" si="13"/>
        <v>0</v>
      </c>
      <c r="P121" s="54">
        <f t="shared" ca="1" si="22"/>
        <v>1.087393455316083E-2</v>
      </c>
      <c r="R121" s="54">
        <f t="shared" si="23"/>
        <v>11.766999999999975</v>
      </c>
      <c r="S121" s="54">
        <f t="shared" ca="1" si="14"/>
        <v>20.322338165314044</v>
      </c>
      <c r="T121" s="54">
        <f t="shared" ca="1" si="15"/>
        <v>0.24779595081169969</v>
      </c>
      <c r="U121" s="54">
        <f t="shared" ca="1" si="16"/>
        <v>7.0305033995652008E-2</v>
      </c>
    </row>
    <row r="122" spans="9:21">
      <c r="I122" s="54">
        <f t="shared" ca="1" si="17"/>
        <v>6.0000000000000142</v>
      </c>
      <c r="J122" s="54">
        <f t="shared" ca="1" si="18"/>
        <v>10.800000000000058</v>
      </c>
      <c r="K122" s="54">
        <f t="shared" ca="1" si="12"/>
        <v>-5.4000000000000291E-2</v>
      </c>
      <c r="L122" s="54">
        <f t="shared" ca="1" si="19"/>
        <v>6.9761724191116595E-3</v>
      </c>
      <c r="M122" s="54">
        <f t="shared" ca="1" si="20"/>
        <v>-4.7023827580888633E-2</v>
      </c>
      <c r="N122" s="54">
        <f t="shared" ca="1" si="21"/>
        <v>0</v>
      </c>
      <c r="O122" s="54">
        <f t="shared" ca="1" si="13"/>
        <v>0</v>
      </c>
      <c r="P122" s="54">
        <f t="shared" ca="1" si="22"/>
        <v>1.087393455316083E-2</v>
      </c>
      <c r="R122" s="54">
        <f t="shared" si="23"/>
        <v>11.866999999999974</v>
      </c>
      <c r="S122" s="54">
        <f t="shared" ca="1" si="14"/>
        <v>20.472338165314042</v>
      </c>
      <c r="T122" s="54">
        <f t="shared" ca="1" si="15"/>
        <v>0.25487885885520423</v>
      </c>
      <c r="U122" s="54">
        <f t="shared" ca="1" si="16"/>
        <v>7.1350574295303934E-2</v>
      </c>
    </row>
    <row r="123" spans="9:21">
      <c r="I123" s="54">
        <f t="shared" ca="1" si="17"/>
        <v>6.0000000000000142</v>
      </c>
      <c r="J123" s="54">
        <f t="shared" ca="1" si="18"/>
        <v>10.95000000000006</v>
      </c>
      <c r="K123" s="54">
        <f t="shared" ca="1" si="12"/>
        <v>-5.4750000000000298E-2</v>
      </c>
      <c r="L123" s="54">
        <f t="shared" ca="1" si="19"/>
        <v>6.9761724191116595E-3</v>
      </c>
      <c r="M123" s="54">
        <f t="shared" ca="1" si="20"/>
        <v>-4.7773827580888641E-2</v>
      </c>
      <c r="N123" s="54">
        <f t="shared" ca="1" si="21"/>
        <v>0</v>
      </c>
      <c r="O123" s="54">
        <f t="shared" ca="1" si="13"/>
        <v>0</v>
      </c>
      <c r="P123" s="54">
        <f t="shared" ca="1" si="22"/>
        <v>1.087393455316083E-2</v>
      </c>
      <c r="R123" s="54">
        <f t="shared" si="23"/>
        <v>11.966999999999974</v>
      </c>
      <c r="S123" s="54">
        <f t="shared" ca="1" si="14"/>
        <v>20.622338165314044</v>
      </c>
      <c r="T123" s="54">
        <f t="shared" ca="1" si="15"/>
        <v>0.26206553606263405</v>
      </c>
      <c r="U123" s="54">
        <f t="shared" ca="1" si="16"/>
        <v>7.2380226195977046E-2</v>
      </c>
    </row>
    <row r="124" spans="9:21">
      <c r="I124" s="54">
        <f t="shared" ca="1" si="17"/>
        <v>6.0000000000000142</v>
      </c>
      <c r="J124" s="54">
        <f t="shared" ca="1" si="18"/>
        <v>11.100000000000062</v>
      </c>
      <c r="K124" s="54">
        <f t="shared" ca="1" si="12"/>
        <v>-5.5500000000000313E-2</v>
      </c>
      <c r="L124" s="54">
        <f t="shared" ca="1" si="19"/>
        <v>6.9761724191116595E-3</v>
      </c>
      <c r="M124" s="54">
        <f t="shared" ca="1" si="20"/>
        <v>-4.8523827580888655E-2</v>
      </c>
      <c r="N124" s="54">
        <f t="shared" ca="1" si="21"/>
        <v>0</v>
      </c>
      <c r="O124" s="54">
        <f t="shared" ca="1" si="13"/>
        <v>0</v>
      </c>
      <c r="P124" s="54">
        <f t="shared" ca="1" si="22"/>
        <v>1.087393455316083E-2</v>
      </c>
      <c r="R124" s="54">
        <f t="shared" si="23"/>
        <v>12.066999999999974</v>
      </c>
      <c r="S124" s="54">
        <f t="shared" ca="1" si="14"/>
        <v>20.772338165314043</v>
      </c>
      <c r="T124" s="54">
        <f t="shared" ca="1" si="15"/>
        <v>0.26935433620155125</v>
      </c>
      <c r="U124" s="54">
        <f t="shared" ca="1" si="16"/>
        <v>7.3392841213166832E-2</v>
      </c>
    </row>
    <row r="125" spans="9:21">
      <c r="I125" s="54">
        <f t="shared" ca="1" si="17"/>
        <v>6.0000000000000142</v>
      </c>
      <c r="J125" s="54">
        <f t="shared" ca="1" si="18"/>
        <v>11.250000000000064</v>
      </c>
      <c r="K125" s="54">
        <f t="shared" ca="1" si="12"/>
        <v>-5.6250000000000321E-2</v>
      </c>
      <c r="L125" s="54">
        <f t="shared" ca="1" si="19"/>
        <v>6.9761724191116595E-3</v>
      </c>
      <c r="M125" s="54">
        <f t="shared" ca="1" si="20"/>
        <v>-4.9273827580888663E-2</v>
      </c>
      <c r="N125" s="54">
        <f t="shared" ca="1" si="21"/>
        <v>0</v>
      </c>
      <c r="O125" s="54">
        <f t="shared" ca="1" si="13"/>
        <v>0</v>
      </c>
      <c r="P125" s="54">
        <f t="shared" ca="1" si="22"/>
        <v>1.087393455316083E-2</v>
      </c>
      <c r="R125" s="54">
        <f t="shared" si="23"/>
        <v>12.166999999999973</v>
      </c>
      <c r="S125" s="54">
        <f t="shared" ca="1" si="14"/>
        <v>20.922338165314041</v>
      </c>
      <c r="T125" s="54">
        <f t="shared" ca="1" si="15"/>
        <v>0.27674349802983167</v>
      </c>
      <c r="U125" s="54">
        <f t="shared" ca="1" si="16"/>
        <v>7.4387267928381226E-2</v>
      </c>
    </row>
    <row r="126" spans="9:21">
      <c r="I126" s="54">
        <f t="shared" ca="1" si="17"/>
        <v>6.0000000000000142</v>
      </c>
      <c r="J126" s="54">
        <f t="shared" ca="1" si="18"/>
        <v>11.400000000000066</v>
      </c>
      <c r="K126" s="54">
        <f t="shared" ca="1" si="12"/>
        <v>-5.7000000000000328E-2</v>
      </c>
      <c r="L126" s="54">
        <f t="shared" ca="1" si="19"/>
        <v>6.9761724191116595E-3</v>
      </c>
      <c r="M126" s="54">
        <f t="shared" ca="1" si="20"/>
        <v>-5.002382758088867E-2</v>
      </c>
      <c r="N126" s="54">
        <f t="shared" ca="1" si="21"/>
        <v>0</v>
      </c>
      <c r="O126" s="54">
        <f t="shared" ca="1" si="13"/>
        <v>0</v>
      </c>
      <c r="P126" s="54">
        <f t="shared" ca="1" si="22"/>
        <v>1.087393455316083E-2</v>
      </c>
      <c r="R126" s="54">
        <f t="shared" si="23"/>
        <v>12.266999999999973</v>
      </c>
      <c r="S126" s="54">
        <f t="shared" ca="1" si="14"/>
        <v>21.07233816531404</v>
      </c>
      <c r="T126" s="54">
        <f t="shared" ca="1" si="15"/>
        <v>0.28423114509046166</v>
      </c>
      <c r="U126" s="54">
        <f t="shared" ca="1" si="16"/>
        <v>7.536235376274443E-2</v>
      </c>
    </row>
    <row r="127" spans="9:21">
      <c r="I127" s="54">
        <f t="shared" ca="1" si="17"/>
        <v>6.0000000000000142</v>
      </c>
      <c r="J127" s="54">
        <f t="shared" ca="1" si="18"/>
        <v>11.550000000000068</v>
      </c>
      <c r="K127" s="54">
        <f t="shared" ca="1" si="12"/>
        <v>-5.7750000000000343E-2</v>
      </c>
      <c r="L127" s="54">
        <f t="shared" ca="1" si="19"/>
        <v>6.9761724191116595E-3</v>
      </c>
      <c r="M127" s="54">
        <f t="shared" ca="1" si="20"/>
        <v>-5.0773827580888685E-2</v>
      </c>
      <c r="N127" s="54">
        <f t="shared" ca="1" si="21"/>
        <v>0</v>
      </c>
      <c r="O127" s="54">
        <f t="shared" ca="1" si="13"/>
        <v>0</v>
      </c>
      <c r="P127" s="54">
        <f t="shared" ca="1" si="22"/>
        <v>1.087393455316083E-2</v>
      </c>
      <c r="R127" s="54">
        <f t="shared" si="23"/>
        <v>12.366999999999972</v>
      </c>
      <c r="S127" s="54">
        <f t="shared" ca="1" si="14"/>
        <v>21.222338165314039</v>
      </c>
      <c r="T127" s="54">
        <f t="shared" ca="1" si="15"/>
        <v>0.29181528568656201</v>
      </c>
      <c r="U127" s="54">
        <f t="shared" ca="1" si="16"/>
        <v>7.6316946807518313E-2</v>
      </c>
    </row>
    <row r="128" spans="9:21">
      <c r="I128" s="54">
        <f t="shared" ca="1" si="17"/>
        <v>6.0000000000000142</v>
      </c>
      <c r="J128" s="54">
        <f t="shared" ca="1" si="18"/>
        <v>11.70000000000007</v>
      </c>
      <c r="K128" s="54">
        <f t="shared" ca="1" si="12"/>
        <v>-5.850000000000035E-2</v>
      </c>
      <c r="L128" s="54">
        <f t="shared" ca="1" si="19"/>
        <v>6.9761724191116595E-3</v>
      </c>
      <c r="M128" s="54">
        <f t="shared" ca="1" si="20"/>
        <v>-5.1523827580888693E-2</v>
      </c>
      <c r="N128" s="54">
        <f t="shared" ca="1" si="21"/>
        <v>0</v>
      </c>
      <c r="O128" s="54">
        <f t="shared" ca="1" si="13"/>
        <v>0</v>
      </c>
      <c r="P128" s="54">
        <f t="shared" ca="1" si="22"/>
        <v>1.087393455316083E-2</v>
      </c>
      <c r="R128" s="54">
        <f t="shared" si="23"/>
        <v>12.466999999999972</v>
      </c>
      <c r="S128" s="54">
        <f t="shared" ca="1" si="14"/>
        <v>21.372338165314041</v>
      </c>
      <c r="T128" s="54">
        <f t="shared" ca="1" si="15"/>
        <v>0.29949381304220324</v>
      </c>
      <c r="U128" s="54">
        <f t="shared" ca="1" si="16"/>
        <v>7.7249897708952797E-2</v>
      </c>
    </row>
    <row r="129" spans="9:21">
      <c r="I129" s="54">
        <f t="shared" ca="1" si="17"/>
        <v>6.0000000000000142</v>
      </c>
      <c r="J129" s="54">
        <f t="shared" ca="1" si="18"/>
        <v>11.850000000000072</v>
      </c>
      <c r="K129" s="54">
        <f t="shared" ca="1" si="12"/>
        <v>-5.9250000000000365E-2</v>
      </c>
      <c r="L129" s="54">
        <f t="shared" ca="1" si="19"/>
        <v>6.9761724191116595E-3</v>
      </c>
      <c r="M129" s="54">
        <f t="shared" ca="1" si="20"/>
        <v>-5.2273827580888707E-2</v>
      </c>
      <c r="N129" s="54">
        <f t="shared" ca="1" si="21"/>
        <v>0</v>
      </c>
      <c r="O129" s="54">
        <f t="shared" ca="1" si="13"/>
        <v>0</v>
      </c>
      <c r="P129" s="54">
        <f t="shared" ca="1" si="22"/>
        <v>1.087393455316083E-2</v>
      </c>
      <c r="R129" s="54">
        <f t="shared" si="23"/>
        <v>12.566999999999972</v>
      </c>
      <c r="S129" s="54">
        <f t="shared" ca="1" si="14"/>
        <v>21.522338165314039</v>
      </c>
      <c r="T129" s="54">
        <f t="shared" ca="1" si="15"/>
        <v>0.30726450565430363</v>
      </c>
      <c r="U129" s="54">
        <f t="shared" ca="1" si="16"/>
        <v>7.8160061604608602E-2</v>
      </c>
    </row>
    <row r="130" spans="9:21">
      <c r="I130" s="54">
        <f t="shared" ca="1" si="17"/>
        <v>6.0000000000000142</v>
      </c>
      <c r="J130" s="54">
        <f t="shared" ca="1" si="18"/>
        <v>12.000000000000075</v>
      </c>
      <c r="K130" s="54">
        <f t="shared" ca="1" si="12"/>
        <v>-6.0000000000000372E-2</v>
      </c>
      <c r="L130" s="54">
        <f t="shared" ca="1" si="19"/>
        <v>6.9761724191116595E-3</v>
      </c>
      <c r="M130" s="54">
        <f t="shared" ca="1" si="20"/>
        <v>-5.3023827580888715E-2</v>
      </c>
      <c r="N130" s="54">
        <f t="shared" ca="1" si="21"/>
        <v>0</v>
      </c>
      <c r="O130" s="54">
        <f t="shared" ca="1" si="13"/>
        <v>0</v>
      </c>
      <c r="P130" s="54">
        <f t="shared" ca="1" si="22"/>
        <v>1.087393455316083E-2</v>
      </c>
      <c r="R130" s="54">
        <f t="shared" si="23"/>
        <v>12.666999999999971</v>
      </c>
      <c r="S130" s="54">
        <f t="shared" ca="1" si="14"/>
        <v>21.672338165314038</v>
      </c>
      <c r="T130" s="54">
        <f t="shared" ca="1" si="15"/>
        <v>0.31512502784060481</v>
      </c>
      <c r="U130" s="54">
        <f t="shared" ca="1" si="16"/>
        <v>7.9046300108015277E-2</v>
      </c>
    </row>
    <row r="131" spans="9:21">
      <c r="I131" s="54">
        <f t="shared" ca="1" si="17"/>
        <v>6.0000000000000142</v>
      </c>
      <c r="J131" s="54">
        <f t="shared" ca="1" si="18"/>
        <v>12.150000000000077</v>
      </c>
      <c r="K131" s="54">
        <f t="shared" ref="K131:K194" ca="1" si="24">-$C$16*MAX(I131,J131)</f>
        <v>-6.0750000000000387E-2</v>
      </c>
      <c r="L131" s="54">
        <f t="shared" ca="1" si="19"/>
        <v>6.9761724191116595E-3</v>
      </c>
      <c r="M131" s="54">
        <f t="shared" ca="1" si="20"/>
        <v>-5.3773827580888729E-2</v>
      </c>
      <c r="N131" s="54">
        <f t="shared" ca="1" si="21"/>
        <v>0</v>
      </c>
      <c r="O131" s="54">
        <f t="shared" ref="O131:O194" ca="1" si="25">IF(N131=500,U131,N131)</f>
        <v>0</v>
      </c>
      <c r="P131" s="54">
        <f t="shared" ca="1" si="22"/>
        <v>1.087393455316083E-2</v>
      </c>
      <c r="R131" s="54">
        <f t="shared" si="23"/>
        <v>12.766999999999971</v>
      </c>
      <c r="S131" s="54">
        <f t="shared" ref="S131:S194" ca="1" si="26">$B$33*R131+$B$32</f>
        <v>21.82233816531404</v>
      </c>
      <c r="T131" s="54">
        <f t="shared" ref="T131:T194" ca="1" si="27">WEIBULL(R131,$B$5,$C$5,TRUE)*$A$5</f>
        <v>0.32307293048838781</v>
      </c>
      <c r="U131" s="54">
        <f t="shared" ref="U131:U194" ca="1" si="28">WEIBULL(R131,$B$5,$C$5,FALSE)*$A$5</f>
        <v>7.9907483338255425E-2</v>
      </c>
    </row>
    <row r="132" spans="9:21">
      <c r="I132" s="54">
        <f t="shared" ref="I132:I195" ca="1" si="29">IF(S132&lt;$C$21,0,IF(S132&lt;$C$21+$C$17,($S$5-$S$4)+I131,I131))</f>
        <v>6.0000000000000142</v>
      </c>
      <c r="J132" s="54">
        <f t="shared" ref="J132:J195" ca="1" si="30">IF(S132&lt;$C$22,0,MAX(I132,J131+$S$5-$S$4))</f>
        <v>12.300000000000079</v>
      </c>
      <c r="K132" s="54">
        <f t="shared" ca="1" si="24"/>
        <v>-6.1500000000000395E-2</v>
      </c>
      <c r="L132" s="54">
        <f t="shared" ref="L132:L195" ca="1" si="31">IF(K132=0,500,IF(L131=500,U132,L131))</f>
        <v>6.9761724191116595E-3</v>
      </c>
      <c r="M132" s="54">
        <f t="shared" ref="M132:M195" ca="1" si="32">L132+K132</f>
        <v>-5.4523827580888737E-2</v>
      </c>
      <c r="N132" s="54">
        <f t="shared" ref="N132:N195" ca="1" si="33">MAX(M132,0)</f>
        <v>0</v>
      </c>
      <c r="O132" s="54">
        <f t="shared" ca="1" si="25"/>
        <v>0</v>
      </c>
      <c r="P132" s="54">
        <f t="shared" ref="P132:P195" ca="1" si="34">MIN(IF(N132=500,T132,P131+N132/10),$A$5)</f>
        <v>1.087393455316083E-2</v>
      </c>
      <c r="R132" s="54">
        <f t="shared" si="23"/>
        <v>12.866999999999971</v>
      </c>
      <c r="S132" s="54">
        <f t="shared" ca="1" si="26"/>
        <v>21.972338165314039</v>
      </c>
      <c r="T132" s="54">
        <f t="shared" ca="1" si="27"/>
        <v>0.33110565200824271</v>
      </c>
      <c r="U132" s="54">
        <f t="shared" ca="1" si="28"/>
        <v>8.0742491990788881E-2</v>
      </c>
    </row>
    <row r="133" spans="9:21">
      <c r="I133" s="54">
        <f t="shared" ca="1" si="29"/>
        <v>6.0000000000000142</v>
      </c>
      <c r="J133" s="54">
        <f t="shared" ca="1" si="30"/>
        <v>12.450000000000081</v>
      </c>
      <c r="K133" s="54">
        <f t="shared" ca="1" si="24"/>
        <v>-6.2250000000000409E-2</v>
      </c>
      <c r="L133" s="54">
        <f t="shared" ca="1" si="31"/>
        <v>6.9761724191116595E-3</v>
      </c>
      <c r="M133" s="54">
        <f t="shared" ca="1" si="32"/>
        <v>-5.5273827580888751E-2</v>
      </c>
      <c r="N133" s="54">
        <f t="shared" ca="1" si="33"/>
        <v>0</v>
      </c>
      <c r="O133" s="54">
        <f t="shared" ca="1" si="25"/>
        <v>0</v>
      </c>
      <c r="P133" s="54">
        <f t="shared" ca="1" si="34"/>
        <v>1.087393455316083E-2</v>
      </c>
      <c r="R133" s="54">
        <f t="shared" si="23"/>
        <v>12.96699999999997</v>
      </c>
      <c r="S133" s="54">
        <f t="shared" ca="1" si="26"/>
        <v>22.122338165314037</v>
      </c>
      <c r="T133" s="54">
        <f t="shared" ca="1" si="27"/>
        <v>0.33922051949681764</v>
      </c>
      <c r="U133" s="54">
        <f t="shared" ca="1" si="28"/>
        <v>8.1550219445556779E-2</v>
      </c>
    </row>
    <row r="134" spans="9:21">
      <c r="I134" s="54">
        <f t="shared" ca="1" si="29"/>
        <v>6.0000000000000142</v>
      </c>
      <c r="J134" s="54">
        <f t="shared" ca="1" si="30"/>
        <v>12.600000000000083</v>
      </c>
      <c r="K134" s="54">
        <f t="shared" ca="1" si="24"/>
        <v>-6.3000000000000417E-2</v>
      </c>
      <c r="L134" s="54">
        <f t="shared" ca="1" si="31"/>
        <v>6.9761724191116595E-3</v>
      </c>
      <c r="M134" s="54">
        <f t="shared" ca="1" si="32"/>
        <v>-5.6023827580888759E-2</v>
      </c>
      <c r="N134" s="54">
        <f t="shared" ca="1" si="33"/>
        <v>0</v>
      </c>
      <c r="O134" s="54">
        <f t="shared" ca="1" si="25"/>
        <v>0</v>
      </c>
      <c r="P134" s="54">
        <f t="shared" ca="1" si="34"/>
        <v>1.087393455316083E-2</v>
      </c>
      <c r="R134" s="54">
        <f t="shared" ref="R134:R197" si="35">R133+0.1</f>
        <v>13.06699999999997</v>
      </c>
      <c r="S134" s="54">
        <f t="shared" ca="1" si="26"/>
        <v>22.272338165314036</v>
      </c>
      <c r="T134" s="54">
        <f t="shared" ca="1" si="27"/>
        <v>0.34741475011206702</v>
      </c>
      <c r="U134" s="54">
        <f t="shared" ca="1" si="28"/>
        <v>8.2329573908132295E-2</v>
      </c>
    </row>
    <row r="135" spans="9:21">
      <c r="I135" s="54">
        <f t="shared" ca="1" si="29"/>
        <v>6.0000000000000142</v>
      </c>
      <c r="J135" s="54">
        <f t="shared" ca="1" si="30"/>
        <v>12.750000000000085</v>
      </c>
      <c r="K135" s="54">
        <f t="shared" ca="1" si="24"/>
        <v>-6.3750000000000431E-2</v>
      </c>
      <c r="L135" s="54">
        <f t="shared" ca="1" si="31"/>
        <v>6.9761724191116595E-3</v>
      </c>
      <c r="M135" s="54">
        <f t="shared" ca="1" si="32"/>
        <v>-5.6773827580888774E-2</v>
      </c>
      <c r="N135" s="54">
        <f t="shared" ca="1" si="33"/>
        <v>0</v>
      </c>
      <c r="O135" s="54">
        <f t="shared" ca="1" si="25"/>
        <v>0</v>
      </c>
      <c r="P135" s="54">
        <f t="shared" ca="1" si="34"/>
        <v>1.087393455316083E-2</v>
      </c>
      <c r="R135" s="54">
        <f t="shared" si="35"/>
        <v>13.16699999999997</v>
      </c>
      <c r="S135" s="54">
        <f t="shared" ca="1" si="26"/>
        <v>22.422338165314034</v>
      </c>
      <c r="T135" s="54">
        <f t="shared" ca="1" si="27"/>
        <v>0.35568545266408258</v>
      </c>
      <c r="U135" s="54">
        <f t="shared" ca="1" si="28"/>
        <v>8.3079480579417275E-2</v>
      </c>
    </row>
    <row r="136" spans="9:21">
      <c r="I136" s="54">
        <f t="shared" ca="1" si="29"/>
        <v>6.0000000000000142</v>
      </c>
      <c r="J136" s="54">
        <f t="shared" ca="1" si="30"/>
        <v>12.900000000000087</v>
      </c>
      <c r="K136" s="54">
        <f t="shared" ca="1" si="24"/>
        <v>-6.4500000000000432E-2</v>
      </c>
      <c r="L136" s="54">
        <f t="shared" ca="1" si="31"/>
        <v>6.9761724191116595E-3</v>
      </c>
      <c r="M136" s="54">
        <f t="shared" ca="1" si="32"/>
        <v>-5.7523827580888774E-2</v>
      </c>
      <c r="N136" s="54">
        <f t="shared" ca="1" si="33"/>
        <v>0</v>
      </c>
      <c r="O136" s="54">
        <f t="shared" ca="1" si="25"/>
        <v>0</v>
      </c>
      <c r="P136" s="54">
        <f t="shared" ca="1" si="34"/>
        <v>1.087393455316083E-2</v>
      </c>
      <c r="R136" s="54">
        <f t="shared" si="35"/>
        <v>13.266999999999969</v>
      </c>
      <c r="S136" s="54">
        <f t="shared" ca="1" si="26"/>
        <v>22.572338165314036</v>
      </c>
      <c r="T136" s="54">
        <f t="shared" ca="1" si="27"/>
        <v>0.36402962942412065</v>
      </c>
      <c r="U136" s="54">
        <f t="shared" ca="1" si="28"/>
        <v>8.3798883849122138E-2</v>
      </c>
    </row>
    <row r="137" spans="9:21">
      <c r="I137" s="54">
        <f t="shared" ca="1" si="29"/>
        <v>6.0000000000000142</v>
      </c>
      <c r="J137" s="54">
        <f t="shared" ca="1" si="30"/>
        <v>13.05000000000009</v>
      </c>
      <c r="K137" s="54">
        <f t="shared" ca="1" si="24"/>
        <v>-6.5250000000000447E-2</v>
      </c>
      <c r="L137" s="54">
        <f t="shared" ca="1" si="31"/>
        <v>6.9761724191116595E-3</v>
      </c>
      <c r="M137" s="54">
        <f t="shared" ca="1" si="32"/>
        <v>-5.8273827580888789E-2</v>
      </c>
      <c r="N137" s="54">
        <f t="shared" ca="1" si="33"/>
        <v>0</v>
      </c>
      <c r="O137" s="54">
        <f t="shared" ca="1" si="25"/>
        <v>0</v>
      </c>
      <c r="P137" s="54">
        <f t="shared" ca="1" si="34"/>
        <v>1.087393455316083E-2</v>
      </c>
      <c r="R137" s="54">
        <f t="shared" si="35"/>
        <v>13.366999999999969</v>
      </c>
      <c r="S137" s="54">
        <f t="shared" ca="1" si="26"/>
        <v>22.722338165314035</v>
      </c>
      <c r="T137" s="54">
        <f t="shared" ca="1" si="27"/>
        <v>0.3724441781539618</v>
      </c>
      <c r="U137" s="54">
        <f t="shared" ca="1" si="28"/>
        <v>8.4486749508006262E-2</v>
      </c>
    </row>
    <row r="138" spans="9:21">
      <c r="I138" s="54">
        <f t="shared" ca="1" si="29"/>
        <v>6.0000000000000142</v>
      </c>
      <c r="J138" s="54">
        <f t="shared" ca="1" si="30"/>
        <v>13.200000000000092</v>
      </c>
      <c r="K138" s="54">
        <f t="shared" ca="1" si="24"/>
        <v>-6.6000000000000461E-2</v>
      </c>
      <c r="L138" s="54">
        <f t="shared" ca="1" si="31"/>
        <v>6.9761724191116595E-3</v>
      </c>
      <c r="M138" s="54">
        <f t="shared" ca="1" si="32"/>
        <v>-5.9023827580888803E-2</v>
      </c>
      <c r="N138" s="54">
        <f t="shared" ca="1" si="33"/>
        <v>0</v>
      </c>
      <c r="O138" s="54">
        <f t="shared" ca="1" si="25"/>
        <v>0</v>
      </c>
      <c r="P138" s="54">
        <f t="shared" ca="1" si="34"/>
        <v>1.087393455316083E-2</v>
      </c>
      <c r="R138" s="54">
        <f t="shared" si="35"/>
        <v>13.466999999999969</v>
      </c>
      <c r="S138" s="54">
        <f t="shared" ca="1" si="26"/>
        <v>22.872338165314034</v>
      </c>
      <c r="T138" s="54">
        <f t="shared" ca="1" si="27"/>
        <v>0.38092589435721236</v>
      </c>
      <c r="U138" s="54">
        <f t="shared" ca="1" si="28"/>
        <v>8.5142066973610916E-2</v>
      </c>
    </row>
    <row r="139" spans="9:21">
      <c r="I139" s="54">
        <f t="shared" ca="1" si="29"/>
        <v>6.0000000000000142</v>
      </c>
      <c r="J139" s="54">
        <f t="shared" ca="1" si="30"/>
        <v>13.350000000000094</v>
      </c>
      <c r="K139" s="54">
        <f t="shared" ca="1" si="24"/>
        <v>-6.6750000000000476E-2</v>
      </c>
      <c r="L139" s="54">
        <f t="shared" ca="1" si="31"/>
        <v>6.9761724191116595E-3</v>
      </c>
      <c r="M139" s="54">
        <f t="shared" ca="1" si="32"/>
        <v>-5.9773827580888818E-2</v>
      </c>
      <c r="N139" s="54">
        <f t="shared" ca="1" si="33"/>
        <v>0</v>
      </c>
      <c r="O139" s="54">
        <f t="shared" ca="1" si="25"/>
        <v>0</v>
      </c>
      <c r="P139" s="54">
        <f t="shared" ca="1" si="34"/>
        <v>1.087393455316083E-2</v>
      </c>
      <c r="R139" s="54">
        <f t="shared" si="35"/>
        <v>13.566999999999968</v>
      </c>
      <c r="S139" s="54">
        <f t="shared" ca="1" si="26"/>
        <v>23.022338165314036</v>
      </c>
      <c r="T139" s="54">
        <f t="shared" ca="1" si="27"/>
        <v>0.3894714737536239</v>
      </c>
      <c r="U139" s="54">
        <f t="shared" ca="1" si="28"/>
        <v>8.5763851523974935E-2</v>
      </c>
    </row>
    <row r="140" spans="9:21">
      <c r="I140" s="54">
        <f t="shared" ca="1" si="29"/>
        <v>6.0000000000000142</v>
      </c>
      <c r="J140" s="54">
        <f t="shared" ca="1" si="30"/>
        <v>13.500000000000096</v>
      </c>
      <c r="K140" s="54">
        <f t="shared" ca="1" si="24"/>
        <v>-6.7500000000000476E-2</v>
      </c>
      <c r="L140" s="54">
        <f t="shared" ca="1" si="31"/>
        <v>6.9761724191116595E-3</v>
      </c>
      <c r="M140" s="54">
        <f t="shared" ca="1" si="32"/>
        <v>-6.0523827580888818E-2</v>
      </c>
      <c r="N140" s="54">
        <f t="shared" ca="1" si="33"/>
        <v>0</v>
      </c>
      <c r="O140" s="54">
        <f t="shared" ca="1" si="25"/>
        <v>0</v>
      </c>
      <c r="P140" s="54">
        <f t="shared" ca="1" si="34"/>
        <v>1.087393455316083E-2</v>
      </c>
      <c r="R140" s="54">
        <f t="shared" si="35"/>
        <v>13.666999999999968</v>
      </c>
      <c r="S140" s="54">
        <f t="shared" ca="1" si="26"/>
        <v>23.172338165314034</v>
      </c>
      <c r="T140" s="54">
        <f t="shared" ca="1" si="27"/>
        <v>0.39807751497694921</v>
      </c>
      <c r="U140" s="54">
        <f t="shared" ca="1" si="28"/>
        <v>8.6351146533594811E-2</v>
      </c>
    </row>
    <row r="141" spans="9:21">
      <c r="I141" s="54">
        <f t="shared" ca="1" si="29"/>
        <v>6.0000000000000142</v>
      </c>
      <c r="J141" s="54">
        <f t="shared" ca="1" si="30"/>
        <v>13.650000000000098</v>
      </c>
      <c r="K141" s="54">
        <f t="shared" ca="1" si="24"/>
        <v>-6.8250000000000491E-2</v>
      </c>
      <c r="L141" s="54">
        <f t="shared" ca="1" si="31"/>
        <v>6.9761724191116595E-3</v>
      </c>
      <c r="M141" s="54">
        <f t="shared" ca="1" si="32"/>
        <v>-6.1273827580888833E-2</v>
      </c>
      <c r="N141" s="54">
        <f t="shared" ca="1" si="33"/>
        <v>0</v>
      </c>
      <c r="O141" s="54">
        <f t="shared" ca="1" si="25"/>
        <v>0</v>
      </c>
      <c r="P141" s="54">
        <f t="shared" ca="1" si="34"/>
        <v>1.087393455316083E-2</v>
      </c>
      <c r="R141" s="54">
        <f t="shared" si="35"/>
        <v>13.766999999999967</v>
      </c>
      <c r="S141" s="54">
        <f t="shared" ca="1" si="26"/>
        <v>23.322338165314033</v>
      </c>
      <c r="T141" s="54">
        <f t="shared" ca="1" si="27"/>
        <v>0.40674052249625492</v>
      </c>
      <c r="U141" s="54">
        <f t="shared" ca="1" si="28"/>
        <v>8.690302570567586E-2</v>
      </c>
    </row>
    <row r="142" spans="9:21">
      <c r="I142" s="54">
        <f t="shared" ca="1" si="29"/>
        <v>6.0000000000000142</v>
      </c>
      <c r="J142" s="54">
        <f t="shared" ca="1" si="30"/>
        <v>13.8000000000001</v>
      </c>
      <c r="K142" s="54">
        <f t="shared" ca="1" si="24"/>
        <v>-6.9000000000000505E-2</v>
      </c>
      <c r="L142" s="54">
        <f t="shared" ca="1" si="31"/>
        <v>6.9761724191116595E-3</v>
      </c>
      <c r="M142" s="54">
        <f t="shared" ca="1" si="32"/>
        <v>-6.2023827580888848E-2</v>
      </c>
      <c r="N142" s="54">
        <f t="shared" ca="1" si="33"/>
        <v>0</v>
      </c>
      <c r="O142" s="54">
        <f t="shared" ca="1" si="25"/>
        <v>0</v>
      </c>
      <c r="P142" s="54">
        <f t="shared" ca="1" si="34"/>
        <v>1.087393455316083E-2</v>
      </c>
      <c r="R142" s="54">
        <f t="shared" si="35"/>
        <v>13.866999999999967</v>
      </c>
      <c r="S142" s="54">
        <f t="shared" ca="1" si="26"/>
        <v>23.472338165314031</v>
      </c>
      <c r="T142" s="54">
        <f t="shared" ca="1" si="27"/>
        <v>0.41545690976002059</v>
      </c>
      <c r="U142" s="54">
        <f t="shared" ca="1" si="28"/>
        <v>8.741859529451472E-2</v>
      </c>
    </row>
    <row r="143" spans="9:21">
      <c r="I143" s="54">
        <f t="shared" ca="1" si="29"/>
        <v>6.0000000000000142</v>
      </c>
      <c r="J143" s="54">
        <f t="shared" ca="1" si="30"/>
        <v>13.950000000000102</v>
      </c>
      <c r="K143" s="54">
        <f t="shared" ca="1" si="24"/>
        <v>-6.975000000000052E-2</v>
      </c>
      <c r="L143" s="54">
        <f t="shared" ca="1" si="31"/>
        <v>6.9761724191116595E-3</v>
      </c>
      <c r="M143" s="54">
        <f t="shared" ca="1" si="32"/>
        <v>-6.2773827580888855E-2</v>
      </c>
      <c r="N143" s="54">
        <f t="shared" ca="1" si="33"/>
        <v>0</v>
      </c>
      <c r="O143" s="54">
        <f t="shared" ca="1" si="25"/>
        <v>0</v>
      </c>
      <c r="P143" s="54">
        <f t="shared" ca="1" si="34"/>
        <v>1.087393455316083E-2</v>
      </c>
      <c r="R143" s="54">
        <f t="shared" si="35"/>
        <v>13.966999999999967</v>
      </c>
      <c r="S143" s="54">
        <f t="shared" ca="1" si="26"/>
        <v>23.62233816531403</v>
      </c>
      <c r="T143" s="54">
        <f t="shared" ca="1" si="27"/>
        <v>0.42422300256171919</v>
      </c>
      <c r="U143" s="54">
        <f t="shared" ca="1" si="28"/>
        <v>8.7896996311671111E-2</v>
      </c>
    </row>
    <row r="144" spans="9:21">
      <c r="I144" s="54">
        <f t="shared" ca="1" si="29"/>
        <v>6.0000000000000142</v>
      </c>
      <c r="J144" s="54">
        <f t="shared" ca="1" si="30"/>
        <v>14.100000000000104</v>
      </c>
      <c r="K144" s="54">
        <f t="shared" ca="1" si="24"/>
        <v>-7.0500000000000521E-2</v>
      </c>
      <c r="L144" s="54">
        <f t="shared" ca="1" si="31"/>
        <v>6.9761724191116595E-3</v>
      </c>
      <c r="M144" s="54">
        <f t="shared" ca="1" si="32"/>
        <v>-6.3523827580888856E-2</v>
      </c>
      <c r="N144" s="54">
        <f t="shared" ca="1" si="33"/>
        <v>0</v>
      </c>
      <c r="O144" s="54">
        <f t="shared" ca="1" si="25"/>
        <v>0</v>
      </c>
      <c r="P144" s="54">
        <f t="shared" ca="1" si="34"/>
        <v>1.087393455316083E-2</v>
      </c>
      <c r="R144" s="54">
        <f t="shared" si="35"/>
        <v>14.066999999999966</v>
      </c>
      <c r="S144" s="54">
        <f t="shared" ca="1" si="26"/>
        <v>23.772338165314032</v>
      </c>
      <c r="T144" s="54">
        <f t="shared" ca="1" si="27"/>
        <v>0.43303504262493087</v>
      </c>
      <c r="U144" s="54">
        <f t="shared" ca="1" si="28"/>
        <v>8.8337406709411301E-2</v>
      </c>
    </row>
    <row r="145" spans="9:21">
      <c r="I145" s="54">
        <f t="shared" ca="1" si="29"/>
        <v>6.0000000000000142</v>
      </c>
      <c r="J145" s="54">
        <f t="shared" ca="1" si="30"/>
        <v>14.250000000000107</v>
      </c>
      <c r="K145" s="54">
        <f t="shared" ca="1" si="24"/>
        <v>-7.1250000000000535E-2</v>
      </c>
      <c r="L145" s="54">
        <f t="shared" ca="1" si="31"/>
        <v>6.9761724191116595E-3</v>
      </c>
      <c r="M145" s="54">
        <f t="shared" ca="1" si="32"/>
        <v>-6.427382758088887E-2</v>
      </c>
      <c r="N145" s="54">
        <f t="shared" ca="1" si="33"/>
        <v>0</v>
      </c>
      <c r="O145" s="54">
        <f t="shared" ca="1" si="25"/>
        <v>0</v>
      </c>
      <c r="P145" s="54">
        <f t="shared" ca="1" si="34"/>
        <v>1.087393455316083E-2</v>
      </c>
      <c r="R145" s="54">
        <f t="shared" si="35"/>
        <v>14.166999999999966</v>
      </c>
      <c r="S145" s="54">
        <f t="shared" ca="1" si="26"/>
        <v>23.922338165314031</v>
      </c>
      <c r="T145" s="54">
        <f t="shared" ca="1" si="27"/>
        <v>0.44188919140539074</v>
      </c>
      <c r="U145" s="54">
        <f t="shared" ca="1" si="28"/>
        <v>8.8739043534755369E-2</v>
      </c>
    </row>
    <row r="146" spans="9:21">
      <c r="I146" s="54">
        <f t="shared" ca="1" si="29"/>
        <v>6.0000000000000142</v>
      </c>
      <c r="J146" s="54">
        <f t="shared" ca="1" si="30"/>
        <v>14.400000000000109</v>
      </c>
      <c r="K146" s="54">
        <f t="shared" ca="1" si="24"/>
        <v>-7.200000000000055E-2</v>
      </c>
      <c r="L146" s="54">
        <f t="shared" ca="1" si="31"/>
        <v>6.9761724191116595E-3</v>
      </c>
      <c r="M146" s="54">
        <f t="shared" ca="1" si="32"/>
        <v>-6.5023827580888885E-2</v>
      </c>
      <c r="N146" s="54">
        <f t="shared" ca="1" si="33"/>
        <v>0</v>
      </c>
      <c r="O146" s="54">
        <f t="shared" ca="1" si="25"/>
        <v>0</v>
      </c>
      <c r="P146" s="54">
        <f t="shared" ca="1" si="34"/>
        <v>1.087393455316083E-2</v>
      </c>
      <c r="R146" s="54">
        <f t="shared" si="35"/>
        <v>14.266999999999966</v>
      </c>
      <c r="S146" s="54">
        <f t="shared" ca="1" si="26"/>
        <v>24.072338165314029</v>
      </c>
      <c r="T146" s="54">
        <f t="shared" ca="1" si="27"/>
        <v>0.45078153410668587</v>
      </c>
      <c r="U146" s="54">
        <f t="shared" ca="1" si="28"/>
        <v>8.9101165047329275E-2</v>
      </c>
    </row>
    <row r="147" spans="9:21">
      <c r="I147" s="54">
        <f t="shared" ca="1" si="29"/>
        <v>6.0000000000000142</v>
      </c>
      <c r="J147" s="54">
        <f t="shared" ca="1" si="30"/>
        <v>14.550000000000111</v>
      </c>
      <c r="K147" s="54">
        <f t="shared" ca="1" si="24"/>
        <v>-7.275000000000055E-2</v>
      </c>
      <c r="L147" s="54">
        <f t="shared" ca="1" si="31"/>
        <v>6.9761724191116595E-3</v>
      </c>
      <c r="M147" s="54">
        <f t="shared" ca="1" si="32"/>
        <v>-6.5773827580888886E-2</v>
      </c>
      <c r="N147" s="54">
        <f t="shared" ca="1" si="33"/>
        <v>0</v>
      </c>
      <c r="O147" s="54">
        <f t="shared" ca="1" si="25"/>
        <v>0</v>
      </c>
      <c r="P147" s="54">
        <f t="shared" ca="1" si="34"/>
        <v>1.087393455316083E-2</v>
      </c>
      <c r="R147" s="54">
        <f t="shared" si="35"/>
        <v>14.366999999999965</v>
      </c>
      <c r="S147" s="54">
        <f t="shared" ca="1" si="26"/>
        <v>24.222338165314031</v>
      </c>
      <c r="T147" s="54">
        <f t="shared" ca="1" si="27"/>
        <v>0.45970808390564222</v>
      </c>
      <c r="U147" s="54">
        <f t="shared" ca="1" si="28"/>
        <v>8.9423072794107286E-2</v>
      </c>
    </row>
    <row r="148" spans="9:21">
      <c r="I148" s="54">
        <f t="shared" ca="1" si="29"/>
        <v>6.0000000000000142</v>
      </c>
      <c r="J148" s="54">
        <f t="shared" ca="1" si="30"/>
        <v>14.700000000000113</v>
      </c>
      <c r="K148" s="54">
        <f t="shared" ca="1" si="24"/>
        <v>-7.3500000000000565E-2</v>
      </c>
      <c r="L148" s="54">
        <f t="shared" ca="1" si="31"/>
        <v>6.9761724191116595E-3</v>
      </c>
      <c r="M148" s="54">
        <f t="shared" ca="1" si="32"/>
        <v>-6.65238275808889E-2</v>
      </c>
      <c r="N148" s="54">
        <f t="shared" ca="1" si="33"/>
        <v>0</v>
      </c>
      <c r="O148" s="54">
        <f t="shared" ca="1" si="25"/>
        <v>0</v>
      </c>
      <c r="P148" s="54">
        <f t="shared" ca="1" si="34"/>
        <v>1.087393455316083E-2</v>
      </c>
      <c r="R148" s="54">
        <f t="shared" si="35"/>
        <v>14.466999999999965</v>
      </c>
      <c r="S148" s="54">
        <f t="shared" ca="1" si="26"/>
        <v>24.37233816531403</v>
      </c>
      <c r="T148" s="54">
        <f t="shared" ca="1" si="27"/>
        <v>0.46866478638273801</v>
      </c>
      <c r="U148" s="54">
        <f t="shared" ca="1" si="28"/>
        <v>8.9704113634046304E-2</v>
      </c>
    </row>
    <row r="149" spans="9:21">
      <c r="I149" s="54">
        <f t="shared" ca="1" si="29"/>
        <v>6.0000000000000142</v>
      </c>
      <c r="J149" s="54">
        <f t="shared" ca="1" si="30"/>
        <v>14.850000000000115</v>
      </c>
      <c r="K149" s="54">
        <f t="shared" ca="1" si="24"/>
        <v>-7.4250000000000579E-2</v>
      </c>
      <c r="L149" s="54">
        <f t="shared" ca="1" si="31"/>
        <v>6.9761724191116595E-3</v>
      </c>
      <c r="M149" s="54">
        <f t="shared" ca="1" si="32"/>
        <v>-6.7273827580888915E-2</v>
      </c>
      <c r="N149" s="54">
        <f t="shared" ca="1" si="33"/>
        <v>0</v>
      </c>
      <c r="O149" s="54">
        <f t="shared" ca="1" si="25"/>
        <v>0</v>
      </c>
      <c r="P149" s="54">
        <f t="shared" ca="1" si="34"/>
        <v>1.087393455316083E-2</v>
      </c>
      <c r="R149" s="54">
        <f t="shared" si="35"/>
        <v>14.566999999999965</v>
      </c>
      <c r="S149" s="54">
        <f t="shared" ca="1" si="26"/>
        <v>24.522338165314029</v>
      </c>
      <c r="T149" s="54">
        <f t="shared" ca="1" si="27"/>
        <v>0.47764752415218004</v>
      </c>
      <c r="U149" s="54">
        <f t="shared" ca="1" si="28"/>
        <v>8.9943681705545106E-2</v>
      </c>
    </row>
    <row r="150" spans="9:21">
      <c r="I150" s="54">
        <f t="shared" ca="1" si="29"/>
        <v>6.0000000000000142</v>
      </c>
      <c r="J150" s="54">
        <f t="shared" ca="1" si="30"/>
        <v>15.000000000000117</v>
      </c>
      <c r="K150" s="54">
        <f t="shared" ca="1" si="24"/>
        <v>-7.5000000000000594E-2</v>
      </c>
      <c r="L150" s="54">
        <f t="shared" ca="1" si="31"/>
        <v>6.9761724191116595E-3</v>
      </c>
      <c r="M150" s="54">
        <f t="shared" ca="1" si="32"/>
        <v>-6.8023827580888929E-2</v>
      </c>
      <c r="N150" s="54">
        <f t="shared" ca="1" si="33"/>
        <v>0</v>
      </c>
      <c r="O150" s="54">
        <f t="shared" ca="1" si="25"/>
        <v>0</v>
      </c>
      <c r="P150" s="54">
        <f t="shared" ca="1" si="34"/>
        <v>1.087393455316083E-2</v>
      </c>
      <c r="R150" s="54">
        <f t="shared" si="35"/>
        <v>14.666999999999964</v>
      </c>
      <c r="S150" s="54">
        <f t="shared" ca="1" si="26"/>
        <v>24.672338165314027</v>
      </c>
      <c r="T150" s="54">
        <f t="shared" ca="1" si="27"/>
        <v>0.48665212168557337</v>
      </c>
      <c r="U150" s="54">
        <f t="shared" ca="1" si="28"/>
        <v>9.0141220329624544E-2</v>
      </c>
    </row>
    <row r="151" spans="9:21">
      <c r="I151" s="54">
        <f t="shared" ca="1" si="29"/>
        <v>6.0000000000000142</v>
      </c>
      <c r="J151" s="54">
        <f t="shared" ca="1" si="30"/>
        <v>15.150000000000119</v>
      </c>
      <c r="K151" s="54">
        <f t="shared" ca="1" si="24"/>
        <v>-7.5750000000000595E-2</v>
      </c>
      <c r="L151" s="54">
        <f t="shared" ca="1" si="31"/>
        <v>6.9761724191116595E-3</v>
      </c>
      <c r="M151" s="54">
        <f t="shared" ca="1" si="32"/>
        <v>-6.877382758088893E-2</v>
      </c>
      <c r="N151" s="54">
        <f t="shared" ca="1" si="33"/>
        <v>0</v>
      </c>
      <c r="O151" s="54">
        <f t="shared" ca="1" si="25"/>
        <v>0</v>
      </c>
      <c r="P151" s="54">
        <f t="shared" ca="1" si="34"/>
        <v>1.087393455316083E-2</v>
      </c>
      <c r="R151" s="54">
        <f t="shared" si="35"/>
        <v>14.766999999999964</v>
      </c>
      <c r="S151" s="54">
        <f t="shared" ca="1" si="26"/>
        <v>24.822338165314026</v>
      </c>
      <c r="T151" s="54">
        <f t="shared" ca="1" si="27"/>
        <v>0.49567435032239648</v>
      </c>
      <c r="U151" s="54">
        <f t="shared" ca="1" si="28"/>
        <v>9.0296223841712542E-2</v>
      </c>
    </row>
    <row r="152" spans="9:21">
      <c r="I152" s="54">
        <f t="shared" ca="1" si="29"/>
        <v>6.0000000000000142</v>
      </c>
      <c r="J152" s="54">
        <f t="shared" ca="1" si="30"/>
        <v>15.300000000000122</v>
      </c>
      <c r="K152" s="54">
        <f t="shared" ca="1" si="24"/>
        <v>-7.6500000000000609E-2</v>
      </c>
      <c r="L152" s="54">
        <f t="shared" ca="1" si="31"/>
        <v>6.9761724191116595E-3</v>
      </c>
      <c r="M152" s="54">
        <f t="shared" ca="1" si="32"/>
        <v>-6.9523827580888944E-2</v>
      </c>
      <c r="N152" s="54">
        <f t="shared" ca="1" si="33"/>
        <v>0</v>
      </c>
      <c r="O152" s="54">
        <f t="shared" ca="1" si="25"/>
        <v>0</v>
      </c>
      <c r="P152" s="54">
        <f t="shared" ca="1" si="34"/>
        <v>1.087393455316083E-2</v>
      </c>
      <c r="R152" s="54">
        <f t="shared" si="35"/>
        <v>14.866999999999964</v>
      </c>
      <c r="S152" s="54">
        <f t="shared" ca="1" si="26"/>
        <v>24.972338165314028</v>
      </c>
      <c r="T152" s="54">
        <f t="shared" ca="1" si="27"/>
        <v>0.50470993345979054</v>
      </c>
      <c r="U152" s="54">
        <f t="shared" ca="1" si="28"/>
        <v>9.0408239344927949E-2</v>
      </c>
    </row>
    <row r="153" spans="9:21">
      <c r="I153" s="54">
        <f t="shared" ca="1" si="29"/>
        <v>6.0000000000000142</v>
      </c>
      <c r="J153" s="54">
        <f t="shared" ca="1" si="30"/>
        <v>15.450000000000124</v>
      </c>
      <c r="K153" s="54">
        <f t="shared" ca="1" si="24"/>
        <v>-7.7250000000000624E-2</v>
      </c>
      <c r="L153" s="54">
        <f t="shared" ca="1" si="31"/>
        <v>6.9761724191116595E-3</v>
      </c>
      <c r="M153" s="54">
        <f t="shared" ca="1" si="32"/>
        <v>-7.0273827580888959E-2</v>
      </c>
      <c r="N153" s="54">
        <f t="shared" ca="1" si="33"/>
        <v>0</v>
      </c>
      <c r="O153" s="54">
        <f t="shared" ca="1" si="25"/>
        <v>0</v>
      </c>
      <c r="P153" s="54">
        <f t="shared" ca="1" si="34"/>
        <v>1.087393455316083E-2</v>
      </c>
      <c r="R153" s="54">
        <f t="shared" si="35"/>
        <v>14.966999999999963</v>
      </c>
      <c r="S153" s="54">
        <f t="shared" ca="1" si="26"/>
        <v>25.122338165314027</v>
      </c>
      <c r="T153" s="54">
        <f t="shared" ca="1" si="27"/>
        <v>0.51375455191345698</v>
      </c>
      <c r="U153" s="54">
        <f t="shared" ca="1" si="28"/>
        <v>9.0476868377809397E-2</v>
      </c>
    </row>
    <row r="154" spans="9:21">
      <c r="I154" s="54">
        <f t="shared" ca="1" si="29"/>
        <v>6.0000000000000142</v>
      </c>
      <c r="J154" s="54">
        <f t="shared" ca="1" si="30"/>
        <v>15.600000000000126</v>
      </c>
      <c r="K154" s="54">
        <f t="shared" ca="1" si="24"/>
        <v>-7.8000000000000624E-2</v>
      </c>
      <c r="L154" s="54">
        <f t="shared" ca="1" si="31"/>
        <v>6.9761724191116595E-3</v>
      </c>
      <c r="M154" s="54">
        <f t="shared" ca="1" si="32"/>
        <v>-7.102382758088896E-2</v>
      </c>
      <c r="N154" s="54">
        <f t="shared" ca="1" si="33"/>
        <v>0</v>
      </c>
      <c r="O154" s="54">
        <f t="shared" ca="1" si="25"/>
        <v>0</v>
      </c>
      <c r="P154" s="54">
        <f t="shared" ca="1" si="34"/>
        <v>1.087393455316083E-2</v>
      </c>
      <c r="R154" s="54">
        <f t="shared" si="35"/>
        <v>15.066999999999963</v>
      </c>
      <c r="S154" s="54">
        <f t="shared" ca="1" si="26"/>
        <v>25.272338165314025</v>
      </c>
      <c r="T154" s="54">
        <f t="shared" ca="1" si="27"/>
        <v>0.52280384944075819</v>
      </c>
      <c r="U154" s="54">
        <f t="shared" ca="1" si="28"/>
        <v>9.0501768489501297E-2</v>
      </c>
    </row>
    <row r="155" spans="9:21">
      <c r="I155" s="54">
        <f t="shared" ca="1" si="29"/>
        <v>6.0000000000000142</v>
      </c>
      <c r="J155" s="54">
        <f t="shared" ca="1" si="30"/>
        <v>15.750000000000128</v>
      </c>
      <c r="K155" s="54">
        <f t="shared" ca="1" si="24"/>
        <v>-7.8750000000000639E-2</v>
      </c>
      <c r="L155" s="54">
        <f t="shared" ca="1" si="31"/>
        <v>6.9761724191116595E-3</v>
      </c>
      <c r="M155" s="54">
        <f t="shared" ca="1" si="32"/>
        <v>-7.1773827580888974E-2</v>
      </c>
      <c r="N155" s="54">
        <f t="shared" ca="1" si="33"/>
        <v>0</v>
      </c>
      <c r="O155" s="54">
        <f t="shared" ca="1" si="25"/>
        <v>0</v>
      </c>
      <c r="P155" s="54">
        <f t="shared" ca="1" si="34"/>
        <v>1.087393455316083E-2</v>
      </c>
      <c r="R155" s="54">
        <f t="shared" si="35"/>
        <v>15.166999999999963</v>
      </c>
      <c r="S155" s="54">
        <f t="shared" ca="1" si="26"/>
        <v>25.422338165314027</v>
      </c>
      <c r="T155" s="54">
        <f t="shared" ca="1" si="27"/>
        <v>0.5318534384164243</v>
      </c>
      <c r="U155" s="54">
        <f t="shared" ca="1" si="28"/>
        <v>9.0482654715517516E-2</v>
      </c>
    </row>
    <row r="156" spans="9:21">
      <c r="I156" s="54">
        <f t="shared" ca="1" si="29"/>
        <v>6.0000000000000142</v>
      </c>
      <c r="J156" s="54">
        <f t="shared" ca="1" si="30"/>
        <v>15.90000000000013</v>
      </c>
      <c r="K156" s="54">
        <f t="shared" ca="1" si="24"/>
        <v>-7.9500000000000653E-2</v>
      </c>
      <c r="L156" s="54">
        <f t="shared" ca="1" si="31"/>
        <v>6.9761724191116595E-3</v>
      </c>
      <c r="M156" s="54">
        <f t="shared" ca="1" si="32"/>
        <v>-7.2523827580888989E-2</v>
      </c>
      <c r="N156" s="54">
        <f t="shared" ca="1" si="33"/>
        <v>0</v>
      </c>
      <c r="O156" s="54">
        <f t="shared" ca="1" si="25"/>
        <v>0</v>
      </c>
      <c r="P156" s="54">
        <f t="shared" ca="1" si="34"/>
        <v>1.087393455316083E-2</v>
      </c>
      <c r="R156" s="54">
        <f t="shared" si="35"/>
        <v>15.266999999999962</v>
      </c>
      <c r="S156" s="54">
        <f t="shared" ca="1" si="26"/>
        <v>25.572338165314026</v>
      </c>
      <c r="T156" s="54">
        <f t="shared" ca="1" si="27"/>
        <v>0.54089890565058074</v>
      </c>
      <c r="U156" s="54">
        <f t="shared" ca="1" si="28"/>
        <v>9.0419300947338743E-2</v>
      </c>
    </row>
    <row r="157" spans="9:21">
      <c r="I157" s="54">
        <f t="shared" ca="1" si="29"/>
        <v>6.0000000000000142</v>
      </c>
      <c r="J157" s="54">
        <f t="shared" ca="1" si="30"/>
        <v>16.050000000000132</v>
      </c>
      <c r="K157" s="54">
        <f t="shared" ca="1" si="24"/>
        <v>-8.0250000000000668E-2</v>
      </c>
      <c r="L157" s="54">
        <f t="shared" ca="1" si="31"/>
        <v>6.9761724191116595E-3</v>
      </c>
      <c r="M157" s="54">
        <f t="shared" ca="1" si="32"/>
        <v>-7.3273827580889003E-2</v>
      </c>
      <c r="N157" s="54">
        <f t="shared" ca="1" si="33"/>
        <v>0</v>
      </c>
      <c r="O157" s="54">
        <f t="shared" ca="1" si="25"/>
        <v>0</v>
      </c>
      <c r="P157" s="54">
        <f t="shared" ca="1" si="34"/>
        <v>1.087393455316083E-2</v>
      </c>
      <c r="R157" s="54">
        <f t="shared" si="35"/>
        <v>15.366999999999962</v>
      </c>
      <c r="S157" s="54">
        <f t="shared" ca="1" si="26"/>
        <v>25.722338165314024</v>
      </c>
      <c r="T157" s="54">
        <f t="shared" ca="1" si="27"/>
        <v>0.54993581833815586</v>
      </c>
      <c r="U157" s="54">
        <f t="shared" ca="1" si="28"/>
        <v>9.0311541189265168E-2</v>
      </c>
    </row>
    <row r="158" spans="9:21">
      <c r="I158" s="54">
        <f t="shared" ca="1" si="29"/>
        <v>6.0000000000000142</v>
      </c>
      <c r="J158" s="54">
        <f t="shared" ca="1" si="30"/>
        <v>16.200000000000134</v>
      </c>
      <c r="K158" s="54">
        <f t="shared" ca="1" si="24"/>
        <v>-8.1000000000000669E-2</v>
      </c>
      <c r="L158" s="54">
        <f t="shared" ca="1" si="31"/>
        <v>6.9761724191116595E-3</v>
      </c>
      <c r="M158" s="54">
        <f t="shared" ca="1" si="32"/>
        <v>-7.4023827580889004E-2</v>
      </c>
      <c r="N158" s="54">
        <f t="shared" ca="1" si="33"/>
        <v>0</v>
      </c>
      <c r="O158" s="54">
        <f t="shared" ca="1" si="25"/>
        <v>0</v>
      </c>
      <c r="P158" s="54">
        <f t="shared" ca="1" si="34"/>
        <v>1.087393455316083E-2</v>
      </c>
      <c r="R158" s="54">
        <f t="shared" si="35"/>
        <v>15.466999999999961</v>
      </c>
      <c r="S158" s="54">
        <f t="shared" ca="1" si="26"/>
        <v>25.872338165314023</v>
      </c>
      <c r="T158" s="54">
        <f t="shared" ca="1" si="27"/>
        <v>0.5589597301280671</v>
      </c>
      <c r="U158" s="54">
        <f t="shared" ca="1" si="28"/>
        <v>9.0159270696149554E-2</v>
      </c>
    </row>
    <row r="159" spans="9:21">
      <c r="I159" s="54">
        <f t="shared" ca="1" si="29"/>
        <v>6.0000000000000142</v>
      </c>
      <c r="J159" s="54">
        <f t="shared" ca="1" si="30"/>
        <v>16.350000000000136</v>
      </c>
      <c r="K159" s="54">
        <f t="shared" ca="1" si="24"/>
        <v>-8.1750000000000683E-2</v>
      </c>
      <c r="L159" s="54">
        <f t="shared" ca="1" si="31"/>
        <v>6.9761724191116595E-3</v>
      </c>
      <c r="M159" s="54">
        <f t="shared" ca="1" si="32"/>
        <v>-7.4773827580889018E-2</v>
      </c>
      <c r="N159" s="54">
        <f t="shared" ca="1" si="33"/>
        <v>0</v>
      </c>
      <c r="O159" s="54">
        <f t="shared" ca="1" si="25"/>
        <v>0</v>
      </c>
      <c r="P159" s="54">
        <f t="shared" ca="1" si="34"/>
        <v>1.087393455316083E-2</v>
      </c>
      <c r="R159" s="54">
        <f t="shared" si="35"/>
        <v>15.566999999999961</v>
      </c>
      <c r="S159" s="54">
        <f t="shared" ca="1" si="26"/>
        <v>26.022338165314022</v>
      </c>
      <c r="T159" s="54">
        <f t="shared" ca="1" si="27"/>
        <v>0.56796618729996839</v>
      </c>
      <c r="U159" s="54">
        <f t="shared" ca="1" si="28"/>
        <v>8.9962446985865849E-2</v>
      </c>
    </row>
    <row r="160" spans="9:21">
      <c r="I160" s="54">
        <f t="shared" ca="1" si="29"/>
        <v>6.0000000000000142</v>
      </c>
      <c r="J160" s="54">
        <f t="shared" ca="1" si="30"/>
        <v>16.500000000000139</v>
      </c>
      <c r="K160" s="54">
        <f t="shared" ca="1" si="24"/>
        <v>-8.2500000000000698E-2</v>
      </c>
      <c r="L160" s="54">
        <f t="shared" ca="1" si="31"/>
        <v>6.9761724191116595E-3</v>
      </c>
      <c r="M160" s="54">
        <f t="shared" ca="1" si="32"/>
        <v>-7.5523827580889033E-2</v>
      </c>
      <c r="N160" s="54">
        <f t="shared" ca="1" si="33"/>
        <v>0</v>
      </c>
      <c r="O160" s="54">
        <f t="shared" ca="1" si="25"/>
        <v>0</v>
      </c>
      <c r="P160" s="54">
        <f t="shared" ca="1" si="34"/>
        <v>1.087393455316083E-2</v>
      </c>
      <c r="R160" s="54">
        <f t="shared" si="35"/>
        <v>15.666999999999961</v>
      </c>
      <c r="S160" s="54">
        <f t="shared" ca="1" si="26"/>
        <v>26.172338165314024</v>
      </c>
      <c r="T160" s="54">
        <f t="shared" ca="1" si="27"/>
        <v>0.57695073503573557</v>
      </c>
      <c r="U160" s="54">
        <f t="shared" ca="1" si="28"/>
        <v>8.9721090720636165E-2</v>
      </c>
    </row>
    <row r="161" spans="9:21">
      <c r="I161" s="54">
        <f t="shared" ca="1" si="29"/>
        <v>6.0000000000000142</v>
      </c>
      <c r="J161" s="54">
        <f t="shared" ca="1" si="30"/>
        <v>16.650000000000141</v>
      </c>
      <c r="K161" s="54">
        <f t="shared" ca="1" si="24"/>
        <v>-8.3250000000000698E-2</v>
      </c>
      <c r="L161" s="54">
        <f t="shared" ca="1" si="31"/>
        <v>6.9761724191116595E-3</v>
      </c>
      <c r="M161" s="54">
        <f t="shared" ca="1" si="32"/>
        <v>-7.6273827580889034E-2</v>
      </c>
      <c r="N161" s="54">
        <f t="shared" ca="1" si="33"/>
        <v>0</v>
      </c>
      <c r="O161" s="54">
        <f t="shared" ca="1" si="25"/>
        <v>0</v>
      </c>
      <c r="P161" s="54">
        <f t="shared" ca="1" si="34"/>
        <v>1.087393455316083E-2</v>
      </c>
      <c r="R161" s="54">
        <f t="shared" si="35"/>
        <v>15.76699999999996</v>
      </c>
      <c r="S161" s="54">
        <f t="shared" ca="1" si="26"/>
        <v>26.322338165314022</v>
      </c>
      <c r="T161" s="54">
        <f t="shared" ca="1" si="27"/>
        <v>0.58590892377229309</v>
      </c>
      <c r="U161" s="54">
        <f t="shared" ca="1" si="28"/>
        <v>8.943528645163612E-2</v>
      </c>
    </row>
    <row r="162" spans="9:21">
      <c r="I162" s="54">
        <f t="shared" ca="1" si="29"/>
        <v>6.0000000000000142</v>
      </c>
      <c r="J162" s="54">
        <f t="shared" ca="1" si="30"/>
        <v>16.800000000000143</v>
      </c>
      <c r="K162" s="54">
        <f t="shared" ca="1" si="24"/>
        <v>-8.4000000000000713E-2</v>
      </c>
      <c r="L162" s="54">
        <f t="shared" ca="1" si="31"/>
        <v>6.9761724191116595E-3</v>
      </c>
      <c r="M162" s="54">
        <f t="shared" ca="1" si="32"/>
        <v>-7.7023827580889048E-2</v>
      </c>
      <c r="N162" s="54">
        <f t="shared" ca="1" si="33"/>
        <v>0</v>
      </c>
      <c r="O162" s="54">
        <f t="shared" ca="1" si="25"/>
        <v>0</v>
      </c>
      <c r="P162" s="54">
        <f t="shared" ca="1" si="34"/>
        <v>1.087393455316083E-2</v>
      </c>
      <c r="R162" s="54">
        <f t="shared" si="35"/>
        <v>15.86699999999996</v>
      </c>
      <c r="S162" s="54">
        <f t="shared" ca="1" si="26"/>
        <v>26.472338165314021</v>
      </c>
      <c r="T162" s="54">
        <f t="shared" ca="1" si="27"/>
        <v>0.59483631562184547</v>
      </c>
      <c r="U162" s="54">
        <f t="shared" ca="1" si="28"/>
        <v>8.9105183221632689E-2</v>
      </c>
    </row>
    <row r="163" spans="9:21">
      <c r="I163" s="54">
        <f t="shared" ca="1" si="29"/>
        <v>6.0000000000000142</v>
      </c>
      <c r="J163" s="54">
        <f t="shared" ca="1" si="30"/>
        <v>16.950000000000145</v>
      </c>
      <c r="K163" s="54">
        <f t="shared" ca="1" si="24"/>
        <v>-8.4750000000000728E-2</v>
      </c>
      <c r="L163" s="54">
        <f t="shared" ca="1" si="31"/>
        <v>6.9761724191116595E-3</v>
      </c>
      <c r="M163" s="54">
        <f t="shared" ca="1" si="32"/>
        <v>-7.7773827580889063E-2</v>
      </c>
      <c r="N163" s="54">
        <f t="shared" ca="1" si="33"/>
        <v>0</v>
      </c>
      <c r="O163" s="54">
        <f t="shared" ca="1" si="25"/>
        <v>0</v>
      </c>
      <c r="P163" s="54">
        <f t="shared" ca="1" si="34"/>
        <v>1.087393455316083E-2</v>
      </c>
      <c r="R163" s="54">
        <f t="shared" si="35"/>
        <v>15.96699999999996</v>
      </c>
      <c r="S163" s="54">
        <f t="shared" ca="1" si="26"/>
        <v>26.622338165314023</v>
      </c>
      <c r="T163" s="54">
        <f t="shared" ca="1" si="27"/>
        <v>0.6037284908450683</v>
      </c>
      <c r="U163" s="54">
        <f t="shared" ca="1" si="28"/>
        <v>8.8730995020768505E-2</v>
      </c>
    </row>
    <row r="164" spans="9:21">
      <c r="I164" s="54">
        <f t="shared" ca="1" si="29"/>
        <v>6.0000000000000142</v>
      </c>
      <c r="J164" s="54">
        <f t="shared" ca="1" si="30"/>
        <v>17.100000000000147</v>
      </c>
      <c r="K164" s="54">
        <f t="shared" ca="1" si="24"/>
        <v>-8.5500000000000742E-2</v>
      </c>
      <c r="L164" s="54">
        <f t="shared" ca="1" si="31"/>
        <v>6.9761724191116595E-3</v>
      </c>
      <c r="M164" s="54">
        <f t="shared" ca="1" si="32"/>
        <v>-7.8523827580889077E-2</v>
      </c>
      <c r="N164" s="54">
        <f t="shared" ca="1" si="33"/>
        <v>0</v>
      </c>
      <c r="O164" s="54">
        <f t="shared" ca="1" si="25"/>
        <v>0</v>
      </c>
      <c r="P164" s="54">
        <f t="shared" ca="1" si="34"/>
        <v>1.087393455316083E-2</v>
      </c>
      <c r="R164" s="54">
        <f t="shared" si="35"/>
        <v>16.066999999999961</v>
      </c>
      <c r="S164" s="54">
        <f t="shared" ca="1" si="26"/>
        <v>26.772338165314022</v>
      </c>
      <c r="T164" s="54">
        <f t="shared" ca="1" si="27"/>
        <v>0.61258105436234733</v>
      </c>
      <c r="U164" s="54">
        <f t="shared" ca="1" si="28"/>
        <v>8.8313001091006121E-2</v>
      </c>
    </row>
    <row r="165" spans="9:21">
      <c r="I165" s="54">
        <f t="shared" ca="1" si="29"/>
        <v>6.0000000000000142</v>
      </c>
      <c r="J165" s="54">
        <f t="shared" ca="1" si="30"/>
        <v>17.250000000000149</v>
      </c>
      <c r="K165" s="54">
        <f t="shared" ca="1" si="24"/>
        <v>-8.6250000000000743E-2</v>
      </c>
      <c r="L165" s="54">
        <f t="shared" ca="1" si="31"/>
        <v>6.9761724191116595E-3</v>
      </c>
      <c r="M165" s="54">
        <f t="shared" ca="1" si="32"/>
        <v>-7.9273827580889078E-2</v>
      </c>
      <c r="N165" s="54">
        <f t="shared" ca="1" si="33"/>
        <v>0</v>
      </c>
      <c r="O165" s="54">
        <f t="shared" ca="1" si="25"/>
        <v>0</v>
      </c>
      <c r="P165" s="54">
        <f t="shared" ca="1" si="34"/>
        <v>1.087393455316083E-2</v>
      </c>
      <c r="R165" s="54">
        <f t="shared" si="35"/>
        <v>16.166999999999963</v>
      </c>
      <c r="S165" s="54">
        <f t="shared" ca="1" si="26"/>
        <v>26.922338165314027</v>
      </c>
      <c r="T165" s="54">
        <f t="shared" ca="1" si="27"/>
        <v>0.62138964228772242</v>
      </c>
      <c r="U165" s="54">
        <f t="shared" ca="1" si="28"/>
        <v>8.7851546075168027E-2</v>
      </c>
    </row>
    <row r="166" spans="9:21">
      <c r="I166" s="54">
        <f t="shared" ca="1" si="29"/>
        <v>6.0000000000000142</v>
      </c>
      <c r="J166" s="54">
        <f t="shared" ca="1" si="30"/>
        <v>17.400000000000151</v>
      </c>
      <c r="K166" s="54">
        <f t="shared" ca="1" si="24"/>
        <v>-8.7000000000000757E-2</v>
      </c>
      <c r="L166" s="54">
        <f t="shared" ca="1" si="31"/>
        <v>6.9761724191116595E-3</v>
      </c>
      <c r="M166" s="54">
        <f t="shared" ca="1" si="32"/>
        <v>-8.0023827580889093E-2</v>
      </c>
      <c r="N166" s="54">
        <f t="shared" ca="1" si="33"/>
        <v>0</v>
      </c>
      <c r="O166" s="54">
        <f t="shared" ca="1" si="25"/>
        <v>0</v>
      </c>
      <c r="P166" s="54">
        <f t="shared" ca="1" si="34"/>
        <v>1.087393455316083E-2</v>
      </c>
      <c r="R166" s="54">
        <f t="shared" si="35"/>
        <v>16.266999999999964</v>
      </c>
      <c r="S166" s="54">
        <f t="shared" ca="1" si="26"/>
        <v>27.072338165314026</v>
      </c>
      <c r="T166" s="54">
        <f t="shared" ca="1" si="27"/>
        <v>0.63014992846981532</v>
      </c>
      <c r="U166" s="54">
        <f t="shared" ca="1" si="28"/>
        <v>8.7347040006968552E-2</v>
      </c>
    </row>
    <row r="167" spans="9:21">
      <c r="I167" s="54">
        <f t="shared" ca="1" si="29"/>
        <v>6.0000000000000142</v>
      </c>
      <c r="J167" s="54">
        <f t="shared" ca="1" si="30"/>
        <v>17.550000000000153</v>
      </c>
      <c r="K167" s="54">
        <f t="shared" ca="1" si="24"/>
        <v>-8.7750000000000772E-2</v>
      </c>
      <c r="L167" s="54">
        <f t="shared" ca="1" si="31"/>
        <v>6.9761724191116595E-3</v>
      </c>
      <c r="M167" s="54">
        <f t="shared" ca="1" si="32"/>
        <v>-8.0773827580889107E-2</v>
      </c>
      <c r="N167" s="54">
        <f t="shared" ca="1" si="33"/>
        <v>0</v>
      </c>
      <c r="O167" s="54">
        <f t="shared" ca="1" si="25"/>
        <v>0</v>
      </c>
      <c r="P167" s="54">
        <f t="shared" ca="1" si="34"/>
        <v>1.087393455316083E-2</v>
      </c>
      <c r="R167" s="54">
        <f t="shared" si="35"/>
        <v>16.366999999999965</v>
      </c>
      <c r="S167" s="54">
        <f t="shared" ca="1" si="26"/>
        <v>27.222338165314031</v>
      </c>
      <c r="T167" s="54">
        <f t="shared" ca="1" si="27"/>
        <v>0.63885763102367499</v>
      </c>
      <c r="U167" s="54">
        <f t="shared" ca="1" si="28"/>
        <v>8.6799958138915098E-2</v>
      </c>
    </row>
    <row r="168" spans="9:21">
      <c r="I168" s="54">
        <f t="shared" ca="1" si="29"/>
        <v>6.0000000000000142</v>
      </c>
      <c r="J168" s="54">
        <f t="shared" ca="1" si="30"/>
        <v>17.700000000000156</v>
      </c>
      <c r="K168" s="54">
        <f t="shared" ca="1" si="24"/>
        <v>-8.8500000000000786E-2</v>
      </c>
      <c r="L168" s="54">
        <f t="shared" ca="1" si="31"/>
        <v>6.9761724191116595E-3</v>
      </c>
      <c r="M168" s="54">
        <f t="shared" ca="1" si="32"/>
        <v>-8.1523827580889122E-2</v>
      </c>
      <c r="N168" s="54">
        <f t="shared" ca="1" si="33"/>
        <v>0</v>
      </c>
      <c r="O168" s="54">
        <f t="shared" ca="1" si="25"/>
        <v>0</v>
      </c>
      <c r="P168" s="54">
        <f t="shared" ca="1" si="34"/>
        <v>1.087393455316083E-2</v>
      </c>
      <c r="R168" s="54">
        <f t="shared" si="35"/>
        <v>16.466999999999967</v>
      </c>
      <c r="S168" s="54">
        <f t="shared" ca="1" si="26"/>
        <v>27.37233816531403</v>
      </c>
      <c r="T168" s="54">
        <f t="shared" ca="1" si="27"/>
        <v>0.64750851883719829</v>
      </c>
      <c r="U168" s="54">
        <f t="shared" ca="1" si="28"/>
        <v>8.6210840605471045E-2</v>
      </c>
    </row>
    <row r="169" spans="9:21">
      <c r="I169" s="54">
        <f t="shared" ca="1" si="29"/>
        <v>6.0000000000000142</v>
      </c>
      <c r="J169" s="54">
        <f t="shared" ca="1" si="30"/>
        <v>17.850000000000158</v>
      </c>
      <c r="K169" s="54">
        <f t="shared" ca="1" si="24"/>
        <v>-8.9250000000000787E-2</v>
      </c>
      <c r="L169" s="54">
        <f t="shared" ca="1" si="31"/>
        <v>6.9761724191116595E-3</v>
      </c>
      <c r="M169" s="54">
        <f t="shared" ca="1" si="32"/>
        <v>-8.2273827580889122E-2</v>
      </c>
      <c r="N169" s="54">
        <f t="shared" ca="1" si="33"/>
        <v>0</v>
      </c>
      <c r="O169" s="54">
        <f t="shared" ca="1" si="25"/>
        <v>0</v>
      </c>
      <c r="P169" s="54">
        <f t="shared" ca="1" si="34"/>
        <v>1.087393455316083E-2</v>
      </c>
      <c r="R169" s="54">
        <f t="shared" si="35"/>
        <v>16.566999999999968</v>
      </c>
      <c r="S169" s="54">
        <f t="shared" ca="1" si="26"/>
        <v>27.522338165314036</v>
      </c>
      <c r="T169" s="54">
        <f t="shared" ca="1" si="27"/>
        <v>0.65609841803554136</v>
      </c>
      <c r="U169" s="54">
        <f t="shared" ca="1" si="28"/>
        <v>8.5580291919408996E-2</v>
      </c>
    </row>
    <row r="170" spans="9:21">
      <c r="I170" s="54">
        <f t="shared" ca="1" si="29"/>
        <v>6.0000000000000142</v>
      </c>
      <c r="J170" s="54">
        <f t="shared" ca="1" si="30"/>
        <v>18.00000000000016</v>
      </c>
      <c r="K170" s="54">
        <f t="shared" ca="1" si="24"/>
        <v>-9.0000000000000802E-2</v>
      </c>
      <c r="L170" s="54">
        <f t="shared" ca="1" si="31"/>
        <v>6.9761724191116595E-3</v>
      </c>
      <c r="M170" s="54">
        <f t="shared" ca="1" si="32"/>
        <v>-8.3023827580889137E-2</v>
      </c>
      <c r="N170" s="54">
        <f t="shared" ca="1" si="33"/>
        <v>0</v>
      </c>
      <c r="O170" s="54">
        <f t="shared" ca="1" si="25"/>
        <v>0</v>
      </c>
      <c r="P170" s="54">
        <f t="shared" ca="1" si="34"/>
        <v>1.087393455316083E-2</v>
      </c>
      <c r="R170" s="54">
        <f t="shared" si="35"/>
        <v>16.66699999999997</v>
      </c>
      <c r="S170" s="54">
        <f t="shared" ca="1" si="26"/>
        <v>27.672338165314034</v>
      </c>
      <c r="T170" s="54">
        <f t="shared" ca="1" si="27"/>
        <v>0.66462321838675797</v>
      </c>
      <c r="U170" s="54">
        <f t="shared" ca="1" si="28"/>
        <v>8.4908980299848155E-2</v>
      </c>
    </row>
    <row r="171" spans="9:21">
      <c r="I171" s="54">
        <f t="shared" ca="1" si="29"/>
        <v>6.0000000000000142</v>
      </c>
      <c r="J171" s="54">
        <f t="shared" ca="1" si="30"/>
        <v>18.150000000000162</v>
      </c>
      <c r="K171" s="54">
        <f t="shared" ca="1" si="24"/>
        <v>-9.0750000000000816E-2</v>
      </c>
      <c r="L171" s="54">
        <f t="shared" ca="1" si="31"/>
        <v>6.9761724191116595E-3</v>
      </c>
      <c r="M171" s="54">
        <f t="shared" ca="1" si="32"/>
        <v>-8.3773827580889151E-2</v>
      </c>
      <c r="N171" s="54">
        <f t="shared" ca="1" si="33"/>
        <v>0</v>
      </c>
      <c r="O171" s="54">
        <f t="shared" ca="1" si="25"/>
        <v>0</v>
      </c>
      <c r="P171" s="54">
        <f t="shared" ca="1" si="34"/>
        <v>1.087393455316083E-2</v>
      </c>
      <c r="R171" s="54">
        <f t="shared" si="35"/>
        <v>16.766999999999971</v>
      </c>
      <c r="S171" s="54">
        <f t="shared" ca="1" si="26"/>
        <v>27.82233816531404</v>
      </c>
      <c r="T171" s="54">
        <f t="shared" ca="1" si="27"/>
        <v>0.67307887963178703</v>
      </c>
      <c r="U171" s="54">
        <f t="shared" ca="1" si="28"/>
        <v>8.4197636831048278E-2</v>
      </c>
    </row>
    <row r="172" spans="9:21">
      <c r="I172" s="54">
        <f t="shared" ca="1" si="29"/>
        <v>6.0000000000000142</v>
      </c>
      <c r="J172" s="54">
        <f t="shared" ca="1" si="30"/>
        <v>18.300000000000164</v>
      </c>
      <c r="K172" s="54">
        <f t="shared" ca="1" si="24"/>
        <v>-9.1500000000000817E-2</v>
      </c>
      <c r="L172" s="54">
        <f t="shared" ca="1" si="31"/>
        <v>6.9761724191116595E-3</v>
      </c>
      <c r="M172" s="54">
        <f t="shared" ca="1" si="32"/>
        <v>-8.4523827580889152E-2</v>
      </c>
      <c r="N172" s="54">
        <f t="shared" ca="1" si="33"/>
        <v>0</v>
      </c>
      <c r="O172" s="54">
        <f t="shared" ca="1" si="25"/>
        <v>0</v>
      </c>
      <c r="P172" s="54">
        <f t="shared" ca="1" si="34"/>
        <v>1.087393455316083E-2</v>
      </c>
      <c r="R172" s="54">
        <f t="shared" si="35"/>
        <v>16.866999999999972</v>
      </c>
      <c r="S172" s="54">
        <f t="shared" ca="1" si="26"/>
        <v>27.972338165314039</v>
      </c>
      <c r="T172" s="54">
        <f t="shared" ca="1" si="27"/>
        <v>0.68146143772184264</v>
      </c>
      <c r="U172" s="54">
        <f t="shared" ca="1" si="28"/>
        <v>8.3447054451643243E-2</v>
      </c>
    </row>
    <row r="173" spans="9:21">
      <c r="I173" s="54">
        <f t="shared" ca="1" si="29"/>
        <v>6.0000000000000142</v>
      </c>
      <c r="J173" s="54">
        <f t="shared" ca="1" si="30"/>
        <v>18.450000000000166</v>
      </c>
      <c r="K173" s="54">
        <f t="shared" ca="1" si="24"/>
        <v>-9.2250000000000831E-2</v>
      </c>
      <c r="L173" s="54">
        <f t="shared" ca="1" si="31"/>
        <v>6.9761724191116595E-3</v>
      </c>
      <c r="M173" s="54">
        <f t="shared" ca="1" si="32"/>
        <v>-8.5273827580889167E-2</v>
      </c>
      <c r="N173" s="54">
        <f t="shared" ca="1" si="33"/>
        <v>0</v>
      </c>
      <c r="O173" s="54">
        <f t="shared" ca="1" si="25"/>
        <v>0</v>
      </c>
      <c r="P173" s="54">
        <f t="shared" ca="1" si="34"/>
        <v>1.087393455316083E-2</v>
      </c>
      <c r="R173" s="54">
        <f t="shared" si="35"/>
        <v>16.966999999999974</v>
      </c>
      <c r="S173" s="54">
        <f t="shared" ca="1" si="26"/>
        <v>28.122338165314044</v>
      </c>
      <c r="T173" s="54">
        <f t="shared" ca="1" si="27"/>
        <v>0.68976701094625548</v>
      </c>
      <c r="U173" s="54">
        <f t="shared" ca="1" si="28"/>
        <v>8.2658086774613712E-2</v>
      </c>
    </row>
    <row r="174" spans="9:21">
      <c r="I174" s="54">
        <f t="shared" ca="1" si="29"/>
        <v>6.0000000000000142</v>
      </c>
      <c r="J174" s="54">
        <f t="shared" ca="1" si="30"/>
        <v>18.600000000000168</v>
      </c>
      <c r="K174" s="54">
        <f t="shared" ca="1" si="24"/>
        <v>-9.3000000000000846E-2</v>
      </c>
      <c r="L174" s="54">
        <f t="shared" ca="1" si="31"/>
        <v>6.9761724191116595E-3</v>
      </c>
      <c r="M174" s="54">
        <f t="shared" ca="1" si="32"/>
        <v>-8.6023827580889181E-2</v>
      </c>
      <c r="N174" s="54">
        <f t="shared" ca="1" si="33"/>
        <v>0</v>
      </c>
      <c r="O174" s="54">
        <f t="shared" ca="1" si="25"/>
        <v>0</v>
      </c>
      <c r="P174" s="54">
        <f t="shared" ca="1" si="34"/>
        <v>1.087393455316083E-2</v>
      </c>
      <c r="R174" s="54">
        <f t="shared" si="35"/>
        <v>17.066999999999975</v>
      </c>
      <c r="S174" s="54">
        <f t="shared" ca="1" si="26"/>
        <v>28.272338165314043</v>
      </c>
      <c r="T174" s="54">
        <f t="shared" ca="1" si="27"/>
        <v>0.69799180593388788</v>
      </c>
      <c r="U174" s="54">
        <f t="shared" ca="1" si="28"/>
        <v>8.1831646738936142E-2</v>
      </c>
    </row>
    <row r="175" spans="9:21">
      <c r="I175" s="54">
        <f t="shared" ca="1" si="29"/>
        <v>6.0000000000000142</v>
      </c>
      <c r="J175" s="54">
        <f t="shared" ca="1" si="30"/>
        <v>18.750000000000171</v>
      </c>
      <c r="K175" s="54">
        <f t="shared" ca="1" si="24"/>
        <v>-9.375000000000086E-2</v>
      </c>
      <c r="L175" s="54">
        <f t="shared" ca="1" si="31"/>
        <v>6.9761724191116595E-3</v>
      </c>
      <c r="M175" s="54">
        <f t="shared" ca="1" si="32"/>
        <v>-8.6773827580889196E-2</v>
      </c>
      <c r="N175" s="54">
        <f t="shared" ca="1" si="33"/>
        <v>0</v>
      </c>
      <c r="O175" s="54">
        <f t="shared" ca="1" si="25"/>
        <v>0</v>
      </c>
      <c r="P175" s="54">
        <f t="shared" ca="1" si="34"/>
        <v>1.087393455316083E-2</v>
      </c>
      <c r="R175" s="54">
        <f t="shared" si="35"/>
        <v>17.166999999999977</v>
      </c>
      <c r="S175" s="54">
        <f t="shared" ca="1" si="26"/>
        <v>28.422338165314049</v>
      </c>
      <c r="T175" s="54">
        <f t="shared" ca="1" si="27"/>
        <v>0.70613212351136112</v>
      </c>
      <c r="U175" s="54">
        <f t="shared" ca="1" si="28"/>
        <v>8.0968705094492902E-2</v>
      </c>
    </row>
    <row r="176" spans="9:21">
      <c r="I176" s="54">
        <f t="shared" ca="1" si="29"/>
        <v>6.0000000000000142</v>
      </c>
      <c r="J176" s="54">
        <f t="shared" ca="1" si="30"/>
        <v>18.900000000000173</v>
      </c>
      <c r="K176" s="54">
        <f t="shared" ca="1" si="24"/>
        <v>-9.4500000000000861E-2</v>
      </c>
      <c r="L176" s="54">
        <f t="shared" ca="1" si="31"/>
        <v>6.9761724191116595E-3</v>
      </c>
      <c r="M176" s="54">
        <f t="shared" ca="1" si="32"/>
        <v>-8.7523827580889196E-2</v>
      </c>
      <c r="N176" s="54">
        <f t="shared" ca="1" si="33"/>
        <v>0</v>
      </c>
      <c r="O176" s="54">
        <f t="shared" ca="1" si="25"/>
        <v>0</v>
      </c>
      <c r="P176" s="54">
        <f t="shared" ca="1" si="34"/>
        <v>1.087393455316083E-2</v>
      </c>
      <c r="R176" s="54">
        <f t="shared" si="35"/>
        <v>17.266999999999978</v>
      </c>
      <c r="S176" s="54">
        <f t="shared" ca="1" si="26"/>
        <v>28.572338165314047</v>
      </c>
      <c r="T176" s="54">
        <f t="shared" ca="1" si="27"/>
        <v>0.71418436440152477</v>
      </c>
      <c r="U176" s="54">
        <f t="shared" ca="1" si="28"/>
        <v>8.0070288722489114E-2</v>
      </c>
    </row>
    <row r="177" spans="9:21">
      <c r="I177" s="54">
        <f t="shared" ca="1" si="29"/>
        <v>6.0000000000000142</v>
      </c>
      <c r="J177" s="54">
        <f t="shared" ca="1" si="30"/>
        <v>19.050000000000175</v>
      </c>
      <c r="K177" s="54">
        <f t="shared" ca="1" si="24"/>
        <v>-9.5250000000000876E-2</v>
      </c>
      <c r="L177" s="54">
        <f t="shared" ca="1" si="31"/>
        <v>6.9761724191116595E-3</v>
      </c>
      <c r="M177" s="54">
        <f t="shared" ca="1" si="32"/>
        <v>-8.8273827580889211E-2</v>
      </c>
      <c r="N177" s="54">
        <f t="shared" ca="1" si="33"/>
        <v>0</v>
      </c>
      <c r="O177" s="54">
        <f t="shared" ca="1" si="25"/>
        <v>0</v>
      </c>
      <c r="P177" s="54">
        <f t="shared" ca="1" si="34"/>
        <v>1.087393455316083E-2</v>
      </c>
      <c r="R177" s="54">
        <f t="shared" si="35"/>
        <v>17.36699999999998</v>
      </c>
      <c r="S177" s="54">
        <f t="shared" ca="1" si="26"/>
        <v>28.722338165314053</v>
      </c>
      <c r="T177" s="54">
        <f t="shared" ca="1" si="27"/>
        <v>0.722145034745864</v>
      </c>
      <c r="U177" s="54">
        <f t="shared" ca="1" si="28"/>
        <v>7.9137478794279792E-2</v>
      </c>
    </row>
    <row r="178" spans="9:21">
      <c r="I178" s="54">
        <f t="shared" ca="1" si="29"/>
        <v>6.0000000000000142</v>
      </c>
      <c r="J178" s="54">
        <f t="shared" ca="1" si="30"/>
        <v>19.200000000000177</v>
      </c>
      <c r="K178" s="54">
        <f t="shared" ca="1" si="24"/>
        <v>-9.600000000000089E-2</v>
      </c>
      <c r="L178" s="54">
        <f t="shared" ca="1" si="31"/>
        <v>6.9761724191116595E-3</v>
      </c>
      <c r="M178" s="54">
        <f t="shared" ca="1" si="32"/>
        <v>-8.9023827580889225E-2</v>
      </c>
      <c r="N178" s="54">
        <f t="shared" ca="1" si="33"/>
        <v>0</v>
      </c>
      <c r="O178" s="54">
        <f t="shared" ca="1" si="25"/>
        <v>0</v>
      </c>
      <c r="P178" s="54">
        <f t="shared" ca="1" si="34"/>
        <v>1.087393455316083E-2</v>
      </c>
      <c r="R178" s="54">
        <f t="shared" si="35"/>
        <v>17.466999999999981</v>
      </c>
      <c r="S178" s="54">
        <f t="shared" ca="1" si="26"/>
        <v>28.872338165314051</v>
      </c>
      <c r="T178" s="54">
        <f t="shared" ca="1" si="27"/>
        <v>0.73001075143485594</v>
      </c>
      <c r="U178" s="54">
        <f t="shared" ca="1" si="28"/>
        <v>7.8171408772181164E-2</v>
      </c>
    </row>
    <row r="179" spans="9:21">
      <c r="I179" s="54">
        <f t="shared" ca="1" si="29"/>
        <v>6.0000000000000142</v>
      </c>
      <c r="J179" s="54">
        <f t="shared" ca="1" si="30"/>
        <v>19.350000000000179</v>
      </c>
      <c r="K179" s="54">
        <f t="shared" ca="1" si="24"/>
        <v>-9.6750000000000891E-2</v>
      </c>
      <c r="L179" s="54">
        <f t="shared" ca="1" si="31"/>
        <v>6.9761724191116595E-3</v>
      </c>
      <c r="M179" s="54">
        <f t="shared" ca="1" si="32"/>
        <v>-8.9773827580889226E-2</v>
      </c>
      <c r="N179" s="54">
        <f t="shared" ca="1" si="33"/>
        <v>0</v>
      </c>
      <c r="O179" s="54">
        <f t="shared" ca="1" si="25"/>
        <v>0</v>
      </c>
      <c r="P179" s="54">
        <f t="shared" ca="1" si="34"/>
        <v>1.087393455316083E-2</v>
      </c>
      <c r="R179" s="54">
        <f t="shared" si="35"/>
        <v>17.566999999999982</v>
      </c>
      <c r="S179" s="54">
        <f t="shared" ca="1" si="26"/>
        <v>29.022338165314057</v>
      </c>
      <c r="T179" s="54">
        <f t="shared" ca="1" si="27"/>
        <v>0.73777824723067797</v>
      </c>
      <c r="U179" s="54">
        <f t="shared" ca="1" si="28"/>
        <v>7.7173262256507669E-2</v>
      </c>
    </row>
    <row r="180" spans="9:21">
      <c r="I180" s="54">
        <f t="shared" ca="1" si="29"/>
        <v>6.0000000000000142</v>
      </c>
      <c r="J180" s="54">
        <f t="shared" ca="1" si="30"/>
        <v>19.500000000000181</v>
      </c>
      <c r="K180" s="54">
        <f t="shared" ca="1" si="24"/>
        <v>-9.7500000000000905E-2</v>
      </c>
      <c r="L180" s="54">
        <f t="shared" ca="1" si="31"/>
        <v>6.9761724191116595E-3</v>
      </c>
      <c r="M180" s="54">
        <f t="shared" ca="1" si="32"/>
        <v>-9.0523827580889241E-2</v>
      </c>
      <c r="N180" s="54">
        <f t="shared" ca="1" si="33"/>
        <v>0</v>
      </c>
      <c r="O180" s="54">
        <f t="shared" ca="1" si="25"/>
        <v>0</v>
      </c>
      <c r="P180" s="54">
        <f t="shared" ca="1" si="34"/>
        <v>1.087393455316083E-2</v>
      </c>
      <c r="R180" s="54">
        <f t="shared" si="35"/>
        <v>17.666999999999984</v>
      </c>
      <c r="S180" s="54">
        <f t="shared" ca="1" si="26"/>
        <v>29.172338165314056</v>
      </c>
      <c r="T180" s="54">
        <f t="shared" ca="1" si="27"/>
        <v>0.74544437566713517</v>
      </c>
      <c r="U180" s="54">
        <f t="shared" ca="1" si="28"/>
        <v>7.6144270683732432E-2</v>
      </c>
    </row>
    <row r="181" spans="9:21">
      <c r="I181" s="54">
        <f t="shared" ca="1" si="29"/>
        <v>6.0000000000000142</v>
      </c>
      <c r="J181" s="54">
        <f t="shared" ca="1" si="30"/>
        <v>19.650000000000183</v>
      </c>
      <c r="K181" s="54">
        <f t="shared" ca="1" si="24"/>
        <v>-9.825000000000092E-2</v>
      </c>
      <c r="L181" s="54">
        <f t="shared" ca="1" si="31"/>
        <v>6.9761724191116595E-3</v>
      </c>
      <c r="M181" s="54">
        <f t="shared" ca="1" si="32"/>
        <v>-9.1273827580889255E-2</v>
      </c>
      <c r="N181" s="54">
        <f t="shared" ca="1" si="33"/>
        <v>0</v>
      </c>
      <c r="O181" s="54">
        <f t="shared" ca="1" si="25"/>
        <v>0</v>
      </c>
      <c r="P181" s="54">
        <f t="shared" ca="1" si="34"/>
        <v>1.087393455316083E-2</v>
      </c>
      <c r="R181" s="54">
        <f t="shared" si="35"/>
        <v>17.766999999999985</v>
      </c>
      <c r="S181" s="54">
        <f t="shared" ca="1" si="26"/>
        <v>29.322338165314061</v>
      </c>
      <c r="T181" s="54">
        <f t="shared" ca="1" si="27"/>
        <v>0.7530061157121879</v>
      </c>
      <c r="U181" s="54">
        <f t="shared" ca="1" si="28"/>
        <v>7.50857108813337E-2</v>
      </c>
    </row>
    <row r="182" spans="9:21">
      <c r="I182" s="54">
        <f t="shared" ca="1" si="29"/>
        <v>6.0000000000000142</v>
      </c>
      <c r="J182" s="54">
        <f t="shared" ca="1" si="30"/>
        <v>19.800000000000185</v>
      </c>
      <c r="K182" s="54">
        <f t="shared" ca="1" si="24"/>
        <v>-9.9000000000000934E-2</v>
      </c>
      <c r="L182" s="54">
        <f t="shared" ca="1" si="31"/>
        <v>6.9761724191116595E-3</v>
      </c>
      <c r="M182" s="54">
        <f t="shared" ca="1" si="32"/>
        <v>-9.202382758088927E-2</v>
      </c>
      <c r="N182" s="54">
        <f t="shared" ca="1" si="33"/>
        <v>0</v>
      </c>
      <c r="O182" s="54">
        <f t="shared" ca="1" si="25"/>
        <v>0</v>
      </c>
      <c r="P182" s="54">
        <f t="shared" ca="1" si="34"/>
        <v>1.087393455316083E-2</v>
      </c>
      <c r="R182" s="54">
        <f t="shared" si="35"/>
        <v>17.866999999999987</v>
      </c>
      <c r="S182" s="54">
        <f t="shared" ca="1" si="26"/>
        <v>29.47233816531406</v>
      </c>
      <c r="T182" s="54">
        <f t="shared" ca="1" si="27"/>
        <v>0.76046057617905405</v>
      </c>
      <c r="U182" s="54">
        <f t="shared" ca="1" si="28"/>
        <v>7.3998902485523058E-2</v>
      </c>
    </row>
    <row r="183" spans="9:21">
      <c r="I183" s="54">
        <f t="shared" ca="1" si="29"/>
        <v>6.0000000000000142</v>
      </c>
      <c r="J183" s="54">
        <f t="shared" ca="1" si="30"/>
        <v>19.950000000000188</v>
      </c>
      <c r="K183" s="54">
        <f t="shared" ca="1" si="24"/>
        <v>-9.9750000000000935E-2</v>
      </c>
      <c r="L183" s="54">
        <f t="shared" ca="1" si="31"/>
        <v>6.9761724191116595E-3</v>
      </c>
      <c r="M183" s="54">
        <f t="shared" ca="1" si="32"/>
        <v>-9.277382758088927E-2</v>
      </c>
      <c r="N183" s="54">
        <f t="shared" ca="1" si="33"/>
        <v>0</v>
      </c>
      <c r="O183" s="54">
        <f t="shared" ca="1" si="25"/>
        <v>0</v>
      </c>
      <c r="P183" s="54">
        <f t="shared" ca="1" si="34"/>
        <v>1.087393455316083E-2</v>
      </c>
      <c r="R183" s="54">
        <f t="shared" si="35"/>
        <v>17.966999999999988</v>
      </c>
      <c r="S183" s="54">
        <f t="shared" ca="1" si="26"/>
        <v>29.622338165314066</v>
      </c>
      <c r="T183" s="54">
        <f t="shared" ca="1" si="27"/>
        <v>0.76780499987250939</v>
      </c>
      <c r="U183" s="54">
        <f t="shared" ca="1" si="28"/>
        <v>7.288520522869163E-2</v>
      </c>
    </row>
    <row r="184" spans="9:21">
      <c r="I184" s="54">
        <f t="shared" ca="1" si="29"/>
        <v>6.0000000000000142</v>
      </c>
      <c r="J184" s="54">
        <f t="shared" ca="1" si="30"/>
        <v>20.10000000000019</v>
      </c>
      <c r="K184" s="54">
        <f t="shared" ca="1" si="24"/>
        <v>-0.10050000000000095</v>
      </c>
      <c r="L184" s="54">
        <f t="shared" ca="1" si="31"/>
        <v>6.9761724191116595E-3</v>
      </c>
      <c r="M184" s="54">
        <f t="shared" ca="1" si="32"/>
        <v>-9.3523827580889285E-2</v>
      </c>
      <c r="N184" s="54">
        <f t="shared" ca="1" si="33"/>
        <v>0</v>
      </c>
      <c r="O184" s="54">
        <f t="shared" ca="1" si="25"/>
        <v>0</v>
      </c>
      <c r="P184" s="54">
        <f t="shared" ca="1" si="34"/>
        <v>1.087393455316083E-2</v>
      </c>
      <c r="R184" s="54">
        <f t="shared" si="35"/>
        <v>18.06699999999999</v>
      </c>
      <c r="S184" s="54">
        <f t="shared" ca="1" si="26"/>
        <v>29.772338165314064</v>
      </c>
      <c r="T184" s="54">
        <f t="shared" ca="1" si="27"/>
        <v>0.77503676745772732</v>
      </c>
      <c r="U184" s="54">
        <f t="shared" ca="1" si="28"/>
        <v>7.1746016104014765E-2</v>
      </c>
    </row>
    <row r="185" spans="9:21">
      <c r="I185" s="54">
        <f t="shared" ca="1" si="29"/>
        <v>6.0000000000000142</v>
      </c>
      <c r="J185" s="54">
        <f t="shared" ca="1" si="30"/>
        <v>20.250000000000192</v>
      </c>
      <c r="K185" s="54">
        <f t="shared" ca="1" si="24"/>
        <v>-0.10125000000000096</v>
      </c>
      <c r="L185" s="54">
        <f t="shared" ca="1" si="31"/>
        <v>6.9761724191116595E-3</v>
      </c>
      <c r="M185" s="54">
        <f t="shared" ca="1" si="32"/>
        <v>-9.4273827580889299E-2</v>
      </c>
      <c r="N185" s="54">
        <f t="shared" ca="1" si="33"/>
        <v>0</v>
      </c>
      <c r="O185" s="54">
        <f t="shared" ca="1" si="25"/>
        <v>0</v>
      </c>
      <c r="P185" s="54">
        <f t="shared" ca="1" si="34"/>
        <v>1.087393455316083E-2</v>
      </c>
      <c r="R185" s="54">
        <f t="shared" si="35"/>
        <v>18.166999999999991</v>
      </c>
      <c r="S185" s="54">
        <f t="shared" ca="1" si="26"/>
        <v>29.92233816531407</v>
      </c>
      <c r="T185" s="54">
        <f t="shared" ca="1" si="27"/>
        <v>0.78215340103976982</v>
      </c>
      <c r="U185" s="54">
        <f t="shared" ca="1" si="28"/>
        <v>7.0582766415249354E-2</v>
      </c>
    </row>
    <row r="186" spans="9:21">
      <c r="I186" s="54">
        <f t="shared" ca="1" si="29"/>
        <v>6.0000000000000142</v>
      </c>
      <c r="J186" s="54">
        <f t="shared" ca="1" si="30"/>
        <v>20.400000000000194</v>
      </c>
      <c r="K186" s="54">
        <f t="shared" ca="1" si="24"/>
        <v>-0.10200000000000098</v>
      </c>
      <c r="L186" s="54">
        <f t="shared" ca="1" si="31"/>
        <v>6.9761724191116595E-3</v>
      </c>
      <c r="M186" s="54">
        <f t="shared" ca="1" si="32"/>
        <v>-9.5023827580889314E-2</v>
      </c>
      <c r="N186" s="54">
        <f t="shared" ca="1" si="33"/>
        <v>0</v>
      </c>
      <c r="O186" s="54">
        <f t="shared" ca="1" si="25"/>
        <v>0</v>
      </c>
      <c r="P186" s="54">
        <f t="shared" ca="1" si="34"/>
        <v>1.087393455316083E-2</v>
      </c>
      <c r="R186" s="54">
        <f t="shared" si="35"/>
        <v>18.266999999999992</v>
      </c>
      <c r="S186" s="54">
        <f t="shared" ca="1" si="26"/>
        <v>30.072338165314068</v>
      </c>
      <c r="T186" s="54">
        <f t="shared" ca="1" si="27"/>
        <v>0.78915256744267104</v>
      </c>
      <c r="U186" s="54">
        <f t="shared" ca="1" si="28"/>
        <v>6.9396918720324247E-2</v>
      </c>
    </row>
    <row r="187" spans="9:21">
      <c r="I187" s="54">
        <f t="shared" ca="1" si="29"/>
        <v>6.0000000000000142</v>
      </c>
      <c r="J187" s="54">
        <f t="shared" ca="1" si="30"/>
        <v>20.550000000000196</v>
      </c>
      <c r="K187" s="54">
        <f t="shared" ca="1" si="24"/>
        <v>-0.10275000000000098</v>
      </c>
      <c r="L187" s="54">
        <f t="shared" ca="1" si="31"/>
        <v>6.9761724191116595E-3</v>
      </c>
      <c r="M187" s="54">
        <f t="shared" ca="1" si="32"/>
        <v>-9.5773827580889315E-2</v>
      </c>
      <c r="N187" s="54">
        <f t="shared" ca="1" si="33"/>
        <v>0</v>
      </c>
      <c r="O187" s="54">
        <f t="shared" ca="1" si="25"/>
        <v>0</v>
      </c>
      <c r="P187" s="54">
        <f t="shared" ca="1" si="34"/>
        <v>1.087393455316083E-2</v>
      </c>
      <c r="R187" s="54">
        <f t="shared" si="35"/>
        <v>18.366999999999994</v>
      </c>
      <c r="S187" s="54">
        <f t="shared" ca="1" si="26"/>
        <v>30.222338165314074</v>
      </c>
      <c r="T187" s="54">
        <f t="shared" ca="1" si="27"/>
        <v>0.7960320811779511</v>
      </c>
      <c r="U187" s="54">
        <f t="shared" ca="1" si="28"/>
        <v>6.8189963677855195E-2</v>
      </c>
    </row>
    <row r="188" spans="9:21">
      <c r="I188" s="54">
        <f t="shared" ca="1" si="29"/>
        <v>6.0000000000000142</v>
      </c>
      <c r="J188" s="54">
        <f t="shared" ca="1" si="30"/>
        <v>20.700000000000198</v>
      </c>
      <c r="K188" s="54">
        <f t="shared" ca="1" si="24"/>
        <v>-0.10350000000000099</v>
      </c>
      <c r="L188" s="54">
        <f t="shared" ca="1" si="31"/>
        <v>6.9761724191116595E-3</v>
      </c>
      <c r="M188" s="54">
        <f t="shared" ca="1" si="32"/>
        <v>-9.6523827580889329E-2</v>
      </c>
      <c r="N188" s="54">
        <f t="shared" ca="1" si="33"/>
        <v>0</v>
      </c>
      <c r="O188" s="54">
        <f t="shared" ca="1" si="25"/>
        <v>0</v>
      </c>
      <c r="P188" s="54">
        <f t="shared" ca="1" si="34"/>
        <v>1.087393455316083E-2</v>
      </c>
      <c r="R188" s="54">
        <f t="shared" si="35"/>
        <v>18.466999999999995</v>
      </c>
      <c r="S188" s="54">
        <f t="shared" ca="1" si="26"/>
        <v>30.372338165314073</v>
      </c>
      <c r="T188" s="54">
        <f t="shared" ca="1" si="27"/>
        <v>0.8027899070933262</v>
      </c>
      <c r="U188" s="54">
        <f t="shared" ca="1" si="28"/>
        <v>6.696341680622532E-2</v>
      </c>
    </row>
    <row r="189" spans="9:21">
      <c r="I189" s="54">
        <f t="shared" ca="1" si="29"/>
        <v>6.0000000000000142</v>
      </c>
      <c r="J189" s="54">
        <f t="shared" ca="1" si="30"/>
        <v>20.8500000000002</v>
      </c>
      <c r="K189" s="54">
        <f t="shared" ca="1" si="24"/>
        <v>-0.10425000000000101</v>
      </c>
      <c r="L189" s="54">
        <f t="shared" ca="1" si="31"/>
        <v>6.9761724191116595E-3</v>
      </c>
      <c r="M189" s="54">
        <f t="shared" ca="1" si="32"/>
        <v>-9.7273827580889344E-2</v>
      </c>
      <c r="N189" s="54">
        <f t="shared" ca="1" si="33"/>
        <v>0</v>
      </c>
      <c r="O189" s="54">
        <f t="shared" ca="1" si="25"/>
        <v>0</v>
      </c>
      <c r="P189" s="54">
        <f t="shared" ca="1" si="34"/>
        <v>1.087393455316083E-2</v>
      </c>
      <c r="R189" s="54">
        <f t="shared" si="35"/>
        <v>18.566999999999997</v>
      </c>
      <c r="S189" s="54">
        <f t="shared" ca="1" si="26"/>
        <v>30.522338165314078</v>
      </c>
      <c r="T189" s="54">
        <f t="shared" ca="1" si="27"/>
        <v>0.80942416269337314</v>
      </c>
      <c r="U189" s="54">
        <f t="shared" ca="1" si="28"/>
        <v>6.5718815165336092E-2</v>
      </c>
    </row>
    <row r="190" spans="9:21">
      <c r="I190" s="54">
        <f t="shared" ca="1" si="29"/>
        <v>6.0000000000000142</v>
      </c>
      <c r="J190" s="54">
        <f t="shared" ca="1" si="30"/>
        <v>21.000000000000203</v>
      </c>
      <c r="K190" s="54">
        <f t="shared" ca="1" si="24"/>
        <v>-0.10500000000000101</v>
      </c>
      <c r="L190" s="54">
        <f t="shared" ca="1" si="31"/>
        <v>6.9761724191116595E-3</v>
      </c>
      <c r="M190" s="54">
        <f t="shared" ca="1" si="32"/>
        <v>-9.8023827580889344E-2</v>
      </c>
      <c r="N190" s="54">
        <f t="shared" ca="1" si="33"/>
        <v>0</v>
      </c>
      <c r="O190" s="54">
        <f t="shared" ca="1" si="25"/>
        <v>0</v>
      </c>
      <c r="P190" s="54">
        <f t="shared" ca="1" si="34"/>
        <v>1.087393455316083E-2</v>
      </c>
      <c r="R190" s="54">
        <f t="shared" si="35"/>
        <v>18.666999999999998</v>
      </c>
      <c r="S190" s="54">
        <f t="shared" ca="1" si="26"/>
        <v>30.672338165314077</v>
      </c>
      <c r="T190" s="54">
        <f t="shared" ca="1" si="27"/>
        <v>0.8159331201249409</v>
      </c>
      <c r="U190" s="54">
        <f t="shared" ca="1" si="28"/>
        <v>6.4457713971564426E-2</v>
      </c>
    </row>
    <row r="191" spans="9:21">
      <c r="I191" s="54">
        <f t="shared" ca="1" si="29"/>
        <v>6.0000000000000142</v>
      </c>
      <c r="J191" s="54">
        <f t="shared" ca="1" si="30"/>
        <v>21.150000000000205</v>
      </c>
      <c r="K191" s="54">
        <f t="shared" ca="1" si="24"/>
        <v>-0.10575000000000102</v>
      </c>
      <c r="L191" s="54">
        <f t="shared" ca="1" si="31"/>
        <v>6.9761724191116595E-3</v>
      </c>
      <c r="M191" s="54">
        <f t="shared" ca="1" si="32"/>
        <v>-9.8773827580889359E-2</v>
      </c>
      <c r="N191" s="54">
        <f t="shared" ca="1" si="33"/>
        <v>0</v>
      </c>
      <c r="O191" s="54">
        <f t="shared" ca="1" si="25"/>
        <v>0</v>
      </c>
      <c r="P191" s="54">
        <f t="shared" ca="1" si="34"/>
        <v>1.087393455316083E-2</v>
      </c>
      <c r="R191" s="54">
        <f t="shared" si="35"/>
        <v>18.766999999999999</v>
      </c>
      <c r="S191" s="54">
        <f t="shared" ca="1" si="26"/>
        <v>30.822338165314083</v>
      </c>
      <c r="T191" s="54">
        <f t="shared" ca="1" si="27"/>
        <v>0.8223152078211724</v>
      </c>
      <c r="U191" s="54">
        <f t="shared" ca="1" si="28"/>
        <v>6.3181683156847898E-2</v>
      </c>
    </row>
    <row r="192" spans="9:21">
      <c r="I192" s="54">
        <f t="shared" ca="1" si="29"/>
        <v>6.0000000000000142</v>
      </c>
      <c r="J192" s="54">
        <f t="shared" ca="1" si="30"/>
        <v>21.300000000000207</v>
      </c>
      <c r="K192" s="54">
        <f t="shared" ca="1" si="24"/>
        <v>-0.10650000000000104</v>
      </c>
      <c r="L192" s="54">
        <f t="shared" ca="1" si="31"/>
        <v>6.9761724191116595E-3</v>
      </c>
      <c r="M192" s="54">
        <f t="shared" ca="1" si="32"/>
        <v>-9.9523827580889374E-2</v>
      </c>
      <c r="N192" s="54">
        <f t="shared" ca="1" si="33"/>
        <v>0</v>
      </c>
      <c r="O192" s="54">
        <f t="shared" ca="1" si="25"/>
        <v>0</v>
      </c>
      <c r="P192" s="54">
        <f t="shared" ca="1" si="34"/>
        <v>1.087393455316083E-2</v>
      </c>
      <c r="R192" s="54">
        <f t="shared" si="35"/>
        <v>18.867000000000001</v>
      </c>
      <c r="S192" s="54">
        <f t="shared" ca="1" si="26"/>
        <v>30.972338165314081</v>
      </c>
      <c r="T192" s="54">
        <f t="shared" ca="1" si="27"/>
        <v>0.82856901179910747</v>
      </c>
      <c r="U192" s="54">
        <f t="shared" ca="1" si="28"/>
        <v>6.1892303883164385E-2</v>
      </c>
    </row>
    <row r="193" spans="9:21">
      <c r="I193" s="54">
        <f t="shared" ca="1" si="29"/>
        <v>6.0000000000000142</v>
      </c>
      <c r="J193" s="54">
        <f t="shared" ca="1" si="30"/>
        <v>21.450000000000209</v>
      </c>
      <c r="K193" s="54">
        <f t="shared" ca="1" si="24"/>
        <v>-0.10725000000000105</v>
      </c>
      <c r="L193" s="54">
        <f t="shared" ca="1" si="31"/>
        <v>6.9761724191116595E-3</v>
      </c>
      <c r="M193" s="54">
        <f t="shared" ca="1" si="32"/>
        <v>-0.10027382758088939</v>
      </c>
      <c r="N193" s="54">
        <f t="shared" ca="1" si="33"/>
        <v>0</v>
      </c>
      <c r="O193" s="54">
        <f t="shared" ca="1" si="25"/>
        <v>0</v>
      </c>
      <c r="P193" s="54">
        <f t="shared" ca="1" si="34"/>
        <v>1.087393455316083E-2</v>
      </c>
      <c r="R193" s="54">
        <f t="shared" si="35"/>
        <v>18.967000000000002</v>
      </c>
      <c r="S193" s="54">
        <f t="shared" ca="1" si="26"/>
        <v>31.122338165314087</v>
      </c>
      <c r="T193" s="54">
        <f t="shared" ca="1" si="27"/>
        <v>0.83469327660698522</v>
      </c>
      <c r="U193" s="54">
        <f t="shared" ca="1" si="28"/>
        <v>6.0591165023961321E-2</v>
      </c>
    </row>
    <row r="194" spans="9:21">
      <c r="I194" s="54">
        <f t="shared" ca="1" si="29"/>
        <v>6.0000000000000142</v>
      </c>
      <c r="J194" s="54">
        <f t="shared" ca="1" si="30"/>
        <v>21.600000000000211</v>
      </c>
      <c r="K194" s="54">
        <f t="shared" ca="1" si="24"/>
        <v>-0.10800000000000105</v>
      </c>
      <c r="L194" s="54">
        <f t="shared" ca="1" si="31"/>
        <v>6.9761724191116595E-3</v>
      </c>
      <c r="M194" s="54">
        <f t="shared" ca="1" si="32"/>
        <v>-0.10102382758088939</v>
      </c>
      <c r="N194" s="54">
        <f t="shared" ca="1" si="33"/>
        <v>0</v>
      </c>
      <c r="O194" s="54">
        <f t="shared" ca="1" si="25"/>
        <v>0</v>
      </c>
      <c r="P194" s="54">
        <f t="shared" ca="1" si="34"/>
        <v>1.087393455316083E-2</v>
      </c>
      <c r="R194" s="54">
        <f t="shared" si="35"/>
        <v>19.067000000000004</v>
      </c>
      <c r="S194" s="54">
        <f t="shared" ca="1" si="26"/>
        <v>31.272338165314086</v>
      </c>
      <c r="T194" s="54">
        <f t="shared" ca="1" si="27"/>
        <v>0.84068690591852779</v>
      </c>
      <c r="U194" s="54">
        <f t="shared" ca="1" si="28"/>
        <v>5.9279859624340216E-2</v>
      </c>
    </row>
    <row r="195" spans="9:21">
      <c r="I195" s="54">
        <f t="shared" ca="1" si="29"/>
        <v>6.0000000000000142</v>
      </c>
      <c r="J195" s="54">
        <f t="shared" ca="1" si="30"/>
        <v>21.750000000000213</v>
      </c>
      <c r="K195" s="54">
        <f t="shared" ref="K195:K258" ca="1" si="36">-$C$16*MAX(I195,J195)</f>
        <v>-0.10875000000000107</v>
      </c>
      <c r="L195" s="54">
        <f t="shared" ca="1" si="31"/>
        <v>6.9761724191116595E-3</v>
      </c>
      <c r="M195" s="54">
        <f t="shared" ca="1" si="32"/>
        <v>-0.1017738275808894</v>
      </c>
      <c r="N195" s="54">
        <f t="shared" ca="1" si="33"/>
        <v>0</v>
      </c>
      <c r="O195" s="54">
        <f t="shared" ref="O195:O258" ca="1" si="37">IF(N195=500,U195,N195)</f>
        <v>0</v>
      </c>
      <c r="P195" s="54">
        <f t="shared" ca="1" si="34"/>
        <v>1.087393455316083E-2</v>
      </c>
      <c r="R195" s="54">
        <f t="shared" si="35"/>
        <v>19.167000000000005</v>
      </c>
      <c r="S195" s="54">
        <f t="shared" ref="S195:S258" ca="1" si="38">$B$33*R195+$B$32</f>
        <v>31.422338165314091</v>
      </c>
      <c r="T195" s="54">
        <f t="shared" ref="T195:T258" ca="1" si="39">WEIBULL(R195,$B$5,$C$5,TRUE)*$A$5</f>
        <v>0.84654896277267955</v>
      </c>
      <c r="U195" s="54">
        <f t="shared" ref="U195:U258" ca="1" si="40">WEIBULL(R195,$B$5,$C$5,FALSE)*$A$5</f>
        <v>5.7959981351989584E-2</v>
      </c>
    </row>
    <row r="196" spans="9:21">
      <c r="I196" s="54">
        <f t="shared" ref="I196:I259" ca="1" si="41">IF(S196&lt;$C$21,0,IF(S196&lt;$C$21+$C$17,($S$5-$S$4)+I195,I195))</f>
        <v>6.0000000000000142</v>
      </c>
      <c r="J196" s="54">
        <f t="shared" ref="J196:J259" ca="1" si="42">IF(S196&lt;$C$22,0,MAX(I196,J195+$S$5-$S$4))</f>
        <v>21.900000000000215</v>
      </c>
      <c r="K196" s="54">
        <f t="shared" ca="1" si="36"/>
        <v>-0.10950000000000108</v>
      </c>
      <c r="L196" s="54">
        <f t="shared" ref="L196:L259" ca="1" si="43">IF(K196=0,500,IF(L195=500,U196,L195))</f>
        <v>6.9761724191116595E-3</v>
      </c>
      <c r="M196" s="54">
        <f t="shared" ref="M196:M259" ca="1" si="44">L196+K196</f>
        <v>-0.10252382758088942</v>
      </c>
      <c r="N196" s="54">
        <f t="shared" ref="N196:N259" ca="1" si="45">MAX(M196,0)</f>
        <v>0</v>
      </c>
      <c r="O196" s="54">
        <f t="shared" ca="1" si="37"/>
        <v>0</v>
      </c>
      <c r="P196" s="54">
        <f t="shared" ref="P196:P259" ca="1" si="46">MIN(IF(N196=500,T196,P195+N196/10),$A$5)</f>
        <v>1.087393455316083E-2</v>
      </c>
      <c r="R196" s="54">
        <f t="shared" si="35"/>
        <v>19.267000000000007</v>
      </c>
      <c r="S196" s="54">
        <f t="shared" ca="1" si="38"/>
        <v>31.57233816531409</v>
      </c>
      <c r="T196" s="54">
        <f t="shared" ca="1" si="39"/>
        <v>0.85227866945848019</v>
      </c>
      <c r="U196" s="54">
        <f t="shared" ca="1" si="40"/>
        <v>5.6633120950997859E-2</v>
      </c>
    </row>
    <row r="197" spans="9:21">
      <c r="I197" s="54">
        <f t="shared" ca="1" si="41"/>
        <v>6.0000000000000142</v>
      </c>
      <c r="J197" s="54">
        <f t="shared" ca="1" si="42"/>
        <v>22.050000000000217</v>
      </c>
      <c r="K197" s="54">
        <f t="shared" ca="1" si="36"/>
        <v>-0.11025000000000108</v>
      </c>
      <c r="L197" s="54">
        <f t="shared" ca="1" si="43"/>
        <v>6.9761724191116595E-3</v>
      </c>
      <c r="M197" s="54">
        <f t="shared" ca="1" si="44"/>
        <v>-0.10327382758088942</v>
      </c>
      <c r="N197" s="54">
        <f t="shared" ca="1" si="45"/>
        <v>0</v>
      </c>
      <c r="O197" s="54">
        <f t="shared" ca="1" si="37"/>
        <v>0</v>
      </c>
      <c r="P197" s="54">
        <f t="shared" ca="1" si="46"/>
        <v>1.087393455316083E-2</v>
      </c>
      <c r="R197" s="54">
        <f t="shared" si="35"/>
        <v>19.367000000000008</v>
      </c>
      <c r="S197" s="54">
        <f t="shared" ca="1" si="38"/>
        <v>31.722338165314095</v>
      </c>
      <c r="T197" s="54">
        <f t="shared" ca="1" si="39"/>
        <v>0.85787540704597443</v>
      </c>
      <c r="U197" s="54">
        <f t="shared" ca="1" si="40"/>
        <v>5.5300862710759749E-2</v>
      </c>
    </row>
    <row r="198" spans="9:21">
      <c r="I198" s="54">
        <f t="shared" ca="1" si="41"/>
        <v>6.0000000000000142</v>
      </c>
      <c r="J198" s="54">
        <f t="shared" ca="1" si="42"/>
        <v>22.20000000000022</v>
      </c>
      <c r="K198" s="54">
        <f t="shared" ca="1" si="36"/>
        <v>-0.1110000000000011</v>
      </c>
      <c r="L198" s="54">
        <f t="shared" ca="1" si="43"/>
        <v>6.9761724191116595E-3</v>
      </c>
      <c r="M198" s="54">
        <f t="shared" ca="1" si="44"/>
        <v>-0.10402382758088943</v>
      </c>
      <c r="N198" s="54">
        <f t="shared" ca="1" si="45"/>
        <v>0</v>
      </c>
      <c r="O198" s="54">
        <f t="shared" ca="1" si="37"/>
        <v>0</v>
      </c>
      <c r="P198" s="54">
        <f t="shared" ca="1" si="46"/>
        <v>1.087393455316083E-2</v>
      </c>
      <c r="R198" s="54">
        <f t="shared" ref="R198:R261" si="47">R197+0.1</f>
        <v>19.467000000000009</v>
      </c>
      <c r="S198" s="54">
        <f t="shared" ca="1" si="38"/>
        <v>31.872338165314094</v>
      </c>
      <c r="T198" s="54">
        <f t="shared" ca="1" si="39"/>
        <v>0.863338714565276</v>
      </c>
      <c r="U198" s="54">
        <f t="shared" ca="1" si="40"/>
        <v>5.3964780962210211E-2</v>
      </c>
    </row>
    <row r="199" spans="9:21">
      <c r="I199" s="54">
        <f t="shared" ca="1" si="41"/>
        <v>6.0000000000000142</v>
      </c>
      <c r="J199" s="54">
        <f t="shared" ca="1" si="42"/>
        <v>22.350000000000222</v>
      </c>
      <c r="K199" s="54">
        <f t="shared" ca="1" si="36"/>
        <v>-0.11175000000000111</v>
      </c>
      <c r="L199" s="54">
        <f t="shared" ca="1" si="43"/>
        <v>6.9761724191116595E-3</v>
      </c>
      <c r="M199" s="54">
        <f t="shared" ca="1" si="44"/>
        <v>-0.10477382758088945</v>
      </c>
      <c r="N199" s="54">
        <f t="shared" ca="1" si="45"/>
        <v>0</v>
      </c>
      <c r="O199" s="54">
        <f t="shared" ca="1" si="37"/>
        <v>0</v>
      </c>
      <c r="P199" s="54">
        <f t="shared" ca="1" si="46"/>
        <v>1.087393455316083E-2</v>
      </c>
      <c r="R199" s="54">
        <f t="shared" si="47"/>
        <v>19.567000000000011</v>
      </c>
      <c r="S199" s="54">
        <f t="shared" ca="1" si="38"/>
        <v>32.022338165314103</v>
      </c>
      <c r="T199" s="54">
        <f t="shared" ca="1" si="39"/>
        <v>0.86866828783712879</v>
      </c>
      <c r="U199" s="54">
        <f t="shared" ca="1" si="40"/>
        <v>5.2626436613592183E-2</v>
      </c>
    </row>
    <row r="200" spans="9:21">
      <c r="I200" s="54">
        <f t="shared" ca="1" si="41"/>
        <v>6.0000000000000142</v>
      </c>
      <c r="J200" s="54">
        <f t="shared" ca="1" si="42"/>
        <v>22.500000000000224</v>
      </c>
      <c r="K200" s="54">
        <f t="shared" ca="1" si="36"/>
        <v>-0.11250000000000113</v>
      </c>
      <c r="L200" s="54">
        <f t="shared" ca="1" si="43"/>
        <v>6.9761724191116595E-3</v>
      </c>
      <c r="M200" s="54">
        <f t="shared" ca="1" si="44"/>
        <v>-0.10552382758088946</v>
      </c>
      <c r="N200" s="54">
        <f t="shared" ca="1" si="45"/>
        <v>0</v>
      </c>
      <c r="O200" s="54">
        <f t="shared" ca="1" si="37"/>
        <v>0</v>
      </c>
      <c r="P200" s="54">
        <f t="shared" ca="1" si="46"/>
        <v>1.087393455316083E-2</v>
      </c>
      <c r="R200" s="54">
        <f t="shared" si="47"/>
        <v>19.667000000000012</v>
      </c>
      <c r="S200" s="54">
        <f t="shared" ca="1" si="38"/>
        <v>32.172338165314102</v>
      </c>
      <c r="T200" s="54">
        <f t="shared" ca="1" si="39"/>
        <v>0.87386397795952775</v>
      </c>
      <c r="U200" s="54">
        <f t="shared" ca="1" si="40"/>
        <v>5.1287373737861151E-2</v>
      </c>
    </row>
    <row r="201" spans="9:21">
      <c r="I201" s="54">
        <f t="shared" ca="1" si="41"/>
        <v>6.0000000000000142</v>
      </c>
      <c r="J201" s="54">
        <f t="shared" ca="1" si="42"/>
        <v>22.650000000000226</v>
      </c>
      <c r="K201" s="54">
        <f t="shared" ca="1" si="36"/>
        <v>-0.11325000000000113</v>
      </c>
      <c r="L201" s="54">
        <f t="shared" ca="1" si="43"/>
        <v>6.9761724191116595E-3</v>
      </c>
      <c r="M201" s="54">
        <f t="shared" ca="1" si="44"/>
        <v>-0.10627382758088946</v>
      </c>
      <c r="N201" s="54">
        <f t="shared" ca="1" si="45"/>
        <v>0</v>
      </c>
      <c r="O201" s="54">
        <f t="shared" ca="1" si="37"/>
        <v>0</v>
      </c>
      <c r="P201" s="54">
        <f t="shared" ca="1" si="46"/>
        <v>1.087393455316083E-2</v>
      </c>
      <c r="R201" s="54">
        <f t="shared" si="47"/>
        <v>19.767000000000014</v>
      </c>
      <c r="S201" s="54">
        <f t="shared" ca="1" si="38"/>
        <v>32.322338165314108</v>
      </c>
      <c r="T201" s="54">
        <f t="shared" ca="1" si="39"/>
        <v>0.87892578945616207</v>
      </c>
      <c r="U201" s="54">
        <f t="shared" ca="1" si="40"/>
        <v>4.9949116223683122E-2</v>
      </c>
    </row>
    <row r="202" spans="9:21">
      <c r="I202" s="54">
        <f t="shared" ca="1" si="41"/>
        <v>6.0000000000000142</v>
      </c>
      <c r="J202" s="54">
        <f t="shared" ca="1" si="42"/>
        <v>22.800000000000228</v>
      </c>
      <c r="K202" s="54">
        <f t="shared" ca="1" si="36"/>
        <v>-0.11400000000000114</v>
      </c>
      <c r="L202" s="54">
        <f t="shared" ca="1" si="43"/>
        <v>6.9761724191116595E-3</v>
      </c>
      <c r="M202" s="54">
        <f t="shared" ca="1" si="44"/>
        <v>-0.10702382758088948</v>
      </c>
      <c r="N202" s="54">
        <f t="shared" ca="1" si="45"/>
        <v>0</v>
      </c>
      <c r="O202" s="54">
        <f t="shared" ca="1" si="37"/>
        <v>0</v>
      </c>
      <c r="P202" s="54">
        <f t="shared" ca="1" si="46"/>
        <v>1.087393455316083E-2</v>
      </c>
      <c r="R202" s="54">
        <f t="shared" si="47"/>
        <v>19.867000000000015</v>
      </c>
      <c r="S202" s="54">
        <f t="shared" ca="1" si="38"/>
        <v>32.472338165314106</v>
      </c>
      <c r="T202" s="54">
        <f t="shared" ca="1" si="39"/>
        <v>0.88385387809362503</v>
      </c>
      <c r="U202" s="54">
        <f t="shared" ca="1" si="40"/>
        <v>4.8613164501769307E-2</v>
      </c>
    </row>
    <row r="203" spans="9:21">
      <c r="I203" s="54">
        <f t="shared" ca="1" si="41"/>
        <v>6.0000000000000142</v>
      </c>
      <c r="J203" s="54">
        <f t="shared" ca="1" si="42"/>
        <v>22.95000000000023</v>
      </c>
      <c r="K203" s="54">
        <f t="shared" ca="1" si="36"/>
        <v>-0.11475000000000116</v>
      </c>
      <c r="L203" s="54">
        <f t="shared" ca="1" si="43"/>
        <v>6.9761724191116595E-3</v>
      </c>
      <c r="M203" s="54">
        <f t="shared" ca="1" si="44"/>
        <v>-0.10777382758088949</v>
      </c>
      <c r="N203" s="54">
        <f t="shared" ca="1" si="45"/>
        <v>0</v>
      </c>
      <c r="O203" s="54">
        <f t="shared" ca="1" si="37"/>
        <v>0</v>
      </c>
      <c r="P203" s="54">
        <f t="shared" ca="1" si="46"/>
        <v>1.087393455316083E-2</v>
      </c>
      <c r="R203" s="54">
        <f t="shared" si="47"/>
        <v>19.967000000000017</v>
      </c>
      <c r="S203" s="54">
        <f t="shared" ca="1" si="38"/>
        <v>32.622338165314112</v>
      </c>
      <c r="T203" s="54">
        <f t="shared" ca="1" si="39"/>
        <v>0.88864854837550644</v>
      </c>
      <c r="U203" s="54">
        <f t="shared" ca="1" si="40"/>
        <v>4.7280992358013481E-2</v>
      </c>
    </row>
    <row r="204" spans="9:21">
      <c r="I204" s="54">
        <f t="shared" ca="1" si="41"/>
        <v>6.0000000000000142</v>
      </c>
      <c r="J204" s="54">
        <f t="shared" ca="1" si="42"/>
        <v>23.100000000000232</v>
      </c>
      <c r="K204" s="54">
        <f t="shared" ca="1" si="36"/>
        <v>-0.11550000000000116</v>
      </c>
      <c r="L204" s="54">
        <f t="shared" ca="1" si="43"/>
        <v>6.9761724191116595E-3</v>
      </c>
      <c r="M204" s="54">
        <f t="shared" ca="1" si="44"/>
        <v>-0.10852382758088949</v>
      </c>
      <c r="N204" s="54">
        <f t="shared" ca="1" si="45"/>
        <v>0</v>
      </c>
      <c r="O204" s="54">
        <f t="shared" ca="1" si="37"/>
        <v>0</v>
      </c>
      <c r="P204" s="54">
        <f t="shared" ca="1" si="46"/>
        <v>1.087393455316083E-2</v>
      </c>
      <c r="R204" s="54">
        <f t="shared" si="47"/>
        <v>20.067000000000018</v>
      </c>
      <c r="S204" s="54">
        <f t="shared" ca="1" si="38"/>
        <v>32.77233816531411</v>
      </c>
      <c r="T204" s="54">
        <f t="shared" ca="1" si="39"/>
        <v>0.89331025072260306</v>
      </c>
      <c r="U204" s="54">
        <f t="shared" ca="1" si="40"/>
        <v>4.5954043844575021E-2</v>
      </c>
    </row>
    <row r="205" spans="9:21">
      <c r="I205" s="54">
        <f t="shared" ca="1" si="41"/>
        <v>6.0000000000000142</v>
      </c>
      <c r="J205" s="54">
        <f t="shared" ca="1" si="42"/>
        <v>23.250000000000234</v>
      </c>
      <c r="K205" s="54">
        <f t="shared" ca="1" si="36"/>
        <v>-0.11625000000000117</v>
      </c>
      <c r="L205" s="54">
        <f t="shared" ca="1" si="43"/>
        <v>6.9761724191116595E-3</v>
      </c>
      <c r="M205" s="54">
        <f t="shared" ca="1" si="44"/>
        <v>-0.10927382758088951</v>
      </c>
      <c r="N205" s="54">
        <f t="shared" ca="1" si="45"/>
        <v>0</v>
      </c>
      <c r="O205" s="54">
        <f t="shared" ca="1" si="37"/>
        <v>0</v>
      </c>
      <c r="P205" s="54">
        <f t="shared" ca="1" si="46"/>
        <v>1.087393455316083E-2</v>
      </c>
      <c r="R205" s="54">
        <f t="shared" si="47"/>
        <v>20.167000000000019</v>
      </c>
      <c r="S205" s="54">
        <f t="shared" ca="1" si="38"/>
        <v>32.922338165314116</v>
      </c>
      <c r="T205" s="54">
        <f t="shared" ca="1" si="39"/>
        <v>0.89783957834958406</v>
      </c>
      <c r="U205" s="54">
        <f t="shared" ca="1" si="40"/>
        <v>4.4633730299658808E-2</v>
      </c>
    </row>
    <row r="206" spans="9:21">
      <c r="I206" s="54">
        <f t="shared" ca="1" si="41"/>
        <v>6.0000000000000142</v>
      </c>
      <c r="J206" s="54">
        <f t="shared" ca="1" si="42"/>
        <v>23.400000000000237</v>
      </c>
      <c r="K206" s="54">
        <f t="shared" ca="1" si="36"/>
        <v>-0.11700000000000119</v>
      </c>
      <c r="L206" s="54">
        <f t="shared" ca="1" si="43"/>
        <v>6.9761724191116595E-3</v>
      </c>
      <c r="M206" s="54">
        <f t="shared" ca="1" si="44"/>
        <v>-0.11002382758088952</v>
      </c>
      <c r="N206" s="54">
        <f t="shared" ca="1" si="45"/>
        <v>0</v>
      </c>
      <c r="O206" s="54">
        <f t="shared" ca="1" si="37"/>
        <v>0</v>
      </c>
      <c r="P206" s="54">
        <f t="shared" ca="1" si="46"/>
        <v>1.087393455316083E-2</v>
      </c>
      <c r="R206" s="54">
        <f t="shared" si="47"/>
        <v>20.267000000000021</v>
      </c>
      <c r="S206" s="54">
        <f t="shared" ca="1" si="38"/>
        <v>33.072338165314115</v>
      </c>
      <c r="T206" s="54">
        <f t="shared" ca="1" si="39"/>
        <v>0.90223726384950242</v>
      </c>
      <c r="U206" s="54">
        <f t="shared" ca="1" si="40"/>
        <v>4.3321427486302515E-2</v>
      </c>
    </row>
    <row r="207" spans="9:21">
      <c r="I207" s="54">
        <f t="shared" ca="1" si="41"/>
        <v>6.0000000000000142</v>
      </c>
      <c r="J207" s="54">
        <f t="shared" ca="1" si="42"/>
        <v>23.550000000000239</v>
      </c>
      <c r="K207" s="54">
        <f t="shared" ca="1" si="36"/>
        <v>-0.1177500000000012</v>
      </c>
      <c r="L207" s="54">
        <f t="shared" ca="1" si="43"/>
        <v>6.9761724191116595E-3</v>
      </c>
      <c r="M207" s="54">
        <f t="shared" ca="1" si="44"/>
        <v>-0.11077382758088954</v>
      </c>
      <c r="N207" s="54">
        <f t="shared" ca="1" si="45"/>
        <v>0</v>
      </c>
      <c r="O207" s="54">
        <f t="shared" ca="1" si="37"/>
        <v>0</v>
      </c>
      <c r="P207" s="54">
        <f t="shared" ca="1" si="46"/>
        <v>1.087393455316083E-2</v>
      </c>
      <c r="R207" s="54">
        <f t="shared" si="47"/>
        <v>20.367000000000022</v>
      </c>
      <c r="S207" s="54">
        <f t="shared" ca="1" si="38"/>
        <v>33.22233816531412</v>
      </c>
      <c r="T207" s="54">
        <f t="shared" ca="1" si="39"/>
        <v>0.90650417549854512</v>
      </c>
      <c r="U207" s="54">
        <f t="shared" ca="1" si="40"/>
        <v>4.2018472859983863E-2</v>
      </c>
    </row>
    <row r="208" spans="9:21">
      <c r="I208" s="54">
        <f t="shared" ca="1" si="41"/>
        <v>6.0000000000000142</v>
      </c>
      <c r="J208" s="54">
        <f t="shared" ca="1" si="42"/>
        <v>23.700000000000241</v>
      </c>
      <c r="K208" s="54">
        <f t="shared" ca="1" si="36"/>
        <v>-0.1185000000000012</v>
      </c>
      <c r="L208" s="54">
        <f t="shared" ca="1" si="43"/>
        <v>6.9761724191116595E-3</v>
      </c>
      <c r="M208" s="54">
        <f t="shared" ca="1" si="44"/>
        <v>-0.11152382758088954</v>
      </c>
      <c r="N208" s="54">
        <f t="shared" ca="1" si="45"/>
        <v>0</v>
      </c>
      <c r="O208" s="54">
        <f t="shared" ca="1" si="37"/>
        <v>0</v>
      </c>
      <c r="P208" s="54">
        <f t="shared" ca="1" si="46"/>
        <v>1.087393455316083E-2</v>
      </c>
      <c r="R208" s="54">
        <f t="shared" si="47"/>
        <v>20.467000000000024</v>
      </c>
      <c r="S208" s="54">
        <f t="shared" ca="1" si="38"/>
        <v>33.372338165314119</v>
      </c>
      <c r="T208" s="54">
        <f t="shared" ca="1" si="39"/>
        <v>0.91064131329437425</v>
      </c>
      <c r="U208" s="54">
        <f t="shared" ca="1" si="40"/>
        <v>4.0726162974317588E-2</v>
      </c>
    </row>
    <row r="209" spans="9:21">
      <c r="I209" s="54">
        <f t="shared" ca="1" si="41"/>
        <v>6.0000000000000142</v>
      </c>
      <c r="J209" s="54">
        <f t="shared" ca="1" si="42"/>
        <v>23.850000000000243</v>
      </c>
      <c r="K209" s="54">
        <f t="shared" ca="1" si="36"/>
        <v>-0.11925000000000122</v>
      </c>
      <c r="L209" s="54">
        <f t="shared" ca="1" si="43"/>
        <v>6.9761724191116595E-3</v>
      </c>
      <c r="M209" s="54">
        <f t="shared" ca="1" si="44"/>
        <v>-0.11227382758088955</v>
      </c>
      <c r="N209" s="54">
        <f t="shared" ca="1" si="45"/>
        <v>0</v>
      </c>
      <c r="O209" s="54">
        <f t="shared" ca="1" si="37"/>
        <v>0</v>
      </c>
      <c r="P209" s="54">
        <f t="shared" ca="1" si="46"/>
        <v>1.087393455316083E-2</v>
      </c>
      <c r="R209" s="54">
        <f t="shared" si="47"/>
        <v>20.567000000000025</v>
      </c>
      <c r="S209" s="54">
        <f t="shared" ca="1" si="38"/>
        <v>33.522338165314125</v>
      </c>
      <c r="T209" s="54">
        <f t="shared" ca="1" si="39"/>
        <v>0.91464980474230573</v>
      </c>
      <c r="U209" s="54">
        <f t="shared" ca="1" si="40"/>
        <v>3.9445751033509113E-2</v>
      </c>
    </row>
    <row r="210" spans="9:21">
      <c r="I210" s="54">
        <f t="shared" ca="1" si="41"/>
        <v>6.0000000000000142</v>
      </c>
      <c r="J210" s="54">
        <f t="shared" ca="1" si="42"/>
        <v>24.000000000000245</v>
      </c>
      <c r="K210" s="54">
        <f t="shared" ca="1" si="36"/>
        <v>-0.12000000000000123</v>
      </c>
      <c r="L210" s="54">
        <f t="shared" ca="1" si="43"/>
        <v>6.9761724191116595E-3</v>
      </c>
      <c r="M210" s="54">
        <f t="shared" ca="1" si="44"/>
        <v>-0.11302382758088957</v>
      </c>
      <c r="N210" s="54">
        <f t="shared" ca="1" si="45"/>
        <v>0</v>
      </c>
      <c r="O210" s="54">
        <f t="shared" ca="1" si="37"/>
        <v>0</v>
      </c>
      <c r="P210" s="54">
        <f t="shared" ca="1" si="46"/>
        <v>1.087393455316083E-2</v>
      </c>
      <c r="R210" s="54">
        <f t="shared" si="47"/>
        <v>20.667000000000026</v>
      </c>
      <c r="S210" s="54">
        <f t="shared" ca="1" si="38"/>
        <v>33.672338165314123</v>
      </c>
      <c r="T210" s="54">
        <f t="shared" ca="1" si="39"/>
        <v>0.91853090040440921</v>
      </c>
      <c r="U210" s="54">
        <f t="shared" ca="1" si="40"/>
        <v>3.8178444599596753E-2</v>
      </c>
    </row>
    <row r="211" spans="9:21">
      <c r="I211" s="54">
        <f t="shared" ca="1" si="41"/>
        <v>6.0000000000000142</v>
      </c>
      <c r="J211" s="54">
        <f t="shared" ca="1" si="42"/>
        <v>24.150000000000247</v>
      </c>
      <c r="K211" s="54">
        <f t="shared" ca="1" si="36"/>
        <v>-0.12075000000000125</v>
      </c>
      <c r="L211" s="54">
        <f t="shared" ca="1" si="43"/>
        <v>6.9761724191116595E-3</v>
      </c>
      <c r="M211" s="54">
        <f t="shared" ca="1" si="44"/>
        <v>-0.11377382758088958</v>
      </c>
      <c r="N211" s="54">
        <f t="shared" ca="1" si="45"/>
        <v>0</v>
      </c>
      <c r="O211" s="54">
        <f t="shared" ca="1" si="37"/>
        <v>0</v>
      </c>
      <c r="P211" s="54">
        <f t="shared" ca="1" si="46"/>
        <v>1.087393455316083E-2</v>
      </c>
      <c r="R211" s="54">
        <f t="shared" si="47"/>
        <v>20.767000000000028</v>
      </c>
      <c r="S211" s="54">
        <f t="shared" ca="1" si="38"/>
        <v>33.822338165314129</v>
      </c>
      <c r="T211" s="54">
        <f t="shared" ca="1" si="39"/>
        <v>0.92228596922738049</v>
      </c>
      <c r="U211" s="54">
        <f t="shared" ca="1" si="40"/>
        <v>3.6925403461827593E-2</v>
      </c>
    </row>
    <row r="212" spans="9:21">
      <c r="I212" s="54">
        <f t="shared" ca="1" si="41"/>
        <v>6.0000000000000142</v>
      </c>
      <c r="J212" s="54">
        <f t="shared" ca="1" si="42"/>
        <v>24.300000000000249</v>
      </c>
      <c r="K212" s="54">
        <f t="shared" ca="1" si="36"/>
        <v>-0.12150000000000125</v>
      </c>
      <c r="L212" s="54">
        <f t="shared" ca="1" si="43"/>
        <v>6.9761724191116595E-3</v>
      </c>
      <c r="M212" s="54">
        <f t="shared" ca="1" si="44"/>
        <v>-0.11452382758088958</v>
      </c>
      <c r="N212" s="54">
        <f t="shared" ca="1" si="45"/>
        <v>0</v>
      </c>
      <c r="O212" s="54">
        <f t="shared" ca="1" si="37"/>
        <v>0</v>
      </c>
      <c r="P212" s="54">
        <f t="shared" ca="1" si="46"/>
        <v>1.087393455316083E-2</v>
      </c>
      <c r="R212" s="54">
        <f t="shared" si="47"/>
        <v>20.867000000000029</v>
      </c>
      <c r="S212" s="54">
        <f t="shared" ca="1" si="38"/>
        <v>33.972338165314127</v>
      </c>
      <c r="T212" s="54">
        <f t="shared" ca="1" si="39"/>
        <v>0.92591649366573636</v>
      </c>
      <c r="U212" s="54">
        <f t="shared" ca="1" si="40"/>
        <v>3.5687737674790956E-2</v>
      </c>
    </row>
    <row r="213" spans="9:21">
      <c r="I213" s="54">
        <f t="shared" ca="1" si="41"/>
        <v>6.0000000000000142</v>
      </c>
      <c r="J213" s="54">
        <f t="shared" ca="1" si="42"/>
        <v>24.450000000000252</v>
      </c>
      <c r="K213" s="54">
        <f t="shared" ca="1" si="36"/>
        <v>-0.12225000000000126</v>
      </c>
      <c r="L213" s="54">
        <f t="shared" ca="1" si="43"/>
        <v>6.9761724191116595E-3</v>
      </c>
      <c r="M213" s="54">
        <f t="shared" ca="1" si="44"/>
        <v>-0.1152738275808896</v>
      </c>
      <c r="N213" s="54">
        <f t="shared" ca="1" si="45"/>
        <v>0</v>
      </c>
      <c r="O213" s="54">
        <f t="shared" ca="1" si="37"/>
        <v>0</v>
      </c>
      <c r="P213" s="54">
        <f t="shared" ca="1" si="46"/>
        <v>1.087393455316083E-2</v>
      </c>
      <c r="R213" s="54">
        <f t="shared" si="47"/>
        <v>20.967000000000031</v>
      </c>
      <c r="S213" s="54">
        <f t="shared" ca="1" si="38"/>
        <v>34.122338165314133</v>
      </c>
      <c r="T213" s="54">
        <f t="shared" ca="1" si="39"/>
        <v>0.92942406461750993</v>
      </c>
      <c r="U213" s="54">
        <f t="shared" ca="1" si="40"/>
        <v>3.4466505771176541E-2</v>
      </c>
    </row>
    <row r="214" spans="9:21">
      <c r="I214" s="54">
        <f t="shared" ca="1" si="41"/>
        <v>6.0000000000000142</v>
      </c>
      <c r="J214" s="54">
        <f t="shared" ca="1" si="42"/>
        <v>24.600000000000254</v>
      </c>
      <c r="K214" s="54">
        <f t="shared" ca="1" si="36"/>
        <v>-0.12300000000000127</v>
      </c>
      <c r="L214" s="54">
        <f t="shared" ca="1" si="43"/>
        <v>6.9761724191116595E-3</v>
      </c>
      <c r="M214" s="54">
        <f t="shared" ca="1" si="44"/>
        <v>-0.11602382758088961</v>
      </c>
      <c r="N214" s="54">
        <f t="shared" ca="1" si="45"/>
        <v>0</v>
      </c>
      <c r="O214" s="54">
        <f t="shared" ca="1" si="37"/>
        <v>0</v>
      </c>
      <c r="P214" s="54">
        <f t="shared" ca="1" si="46"/>
        <v>1.087393455316083E-2</v>
      </c>
      <c r="R214" s="54">
        <f t="shared" si="47"/>
        <v>21.067000000000032</v>
      </c>
      <c r="S214" s="54">
        <f t="shared" ca="1" si="38"/>
        <v>34.272338165314132</v>
      </c>
      <c r="T214" s="54">
        <f t="shared" ca="1" si="39"/>
        <v>0.93281037619016682</v>
      </c>
      <c r="U214" s="54">
        <f t="shared" ca="1" si="40"/>
        <v>3.3262713154237948E-2</v>
      </c>
    </row>
    <row r="215" spans="9:21">
      <c r="I215" s="54">
        <f t="shared" ca="1" si="41"/>
        <v>6.0000000000000142</v>
      </c>
      <c r="J215" s="54">
        <f t="shared" ca="1" si="42"/>
        <v>24.750000000000256</v>
      </c>
      <c r="K215" s="54">
        <f t="shared" ca="1" si="36"/>
        <v>-0.12375000000000128</v>
      </c>
      <c r="L215" s="54">
        <f t="shared" ca="1" si="43"/>
        <v>6.9761724191116595E-3</v>
      </c>
      <c r="M215" s="54">
        <f t="shared" ca="1" si="44"/>
        <v>-0.11677382758088961</v>
      </c>
      <c r="N215" s="54">
        <f t="shared" ca="1" si="45"/>
        <v>0</v>
      </c>
      <c r="O215" s="54">
        <f t="shared" ca="1" si="37"/>
        <v>0</v>
      </c>
      <c r="P215" s="54">
        <f t="shared" ca="1" si="46"/>
        <v>1.087393455316083E-2</v>
      </c>
      <c r="R215" s="54">
        <f t="shared" si="47"/>
        <v>21.167000000000034</v>
      </c>
      <c r="S215" s="54">
        <f t="shared" ca="1" si="38"/>
        <v>34.422338165314137</v>
      </c>
      <c r="T215" s="54">
        <f t="shared" ca="1" si="39"/>
        <v>0.93607722031493501</v>
      </c>
      <c r="U215" s="54">
        <f t="shared" ca="1" si="40"/>
        <v>3.2077310674229274E-2</v>
      </c>
    </row>
    <row r="216" spans="9:21">
      <c r="I216" s="54">
        <f t="shared" ca="1" si="41"/>
        <v>6.0000000000000142</v>
      </c>
      <c r="J216" s="54">
        <f t="shared" ca="1" si="42"/>
        <v>24.900000000000258</v>
      </c>
      <c r="K216" s="54">
        <f t="shared" ca="1" si="36"/>
        <v>-0.12450000000000129</v>
      </c>
      <c r="L216" s="54">
        <f t="shared" ca="1" si="43"/>
        <v>6.9761724191116595E-3</v>
      </c>
      <c r="M216" s="54">
        <f t="shared" ca="1" si="44"/>
        <v>-0.11752382758088963</v>
      </c>
      <c r="N216" s="54">
        <f t="shared" ca="1" si="45"/>
        <v>0</v>
      </c>
      <c r="O216" s="54">
        <f t="shared" ca="1" si="37"/>
        <v>0</v>
      </c>
      <c r="P216" s="54">
        <f t="shared" ca="1" si="46"/>
        <v>1.087393455316083E-2</v>
      </c>
      <c r="R216" s="54">
        <f t="shared" si="47"/>
        <v>21.267000000000035</v>
      </c>
      <c r="S216" s="54">
        <f t="shared" ca="1" si="38"/>
        <v>34.572338165314136</v>
      </c>
      <c r="T216" s="54">
        <f t="shared" ca="1" si="39"/>
        <v>0.9392264812281228</v>
      </c>
      <c r="U216" s="54">
        <f t="shared" ca="1" si="40"/>
        <v>3.0911193392249112E-2</v>
      </c>
    </row>
    <row r="217" spans="9:21">
      <c r="I217" s="54">
        <f t="shared" ca="1" si="41"/>
        <v>6.0000000000000142</v>
      </c>
      <c r="J217" s="54">
        <f t="shared" ca="1" si="42"/>
        <v>25.05000000000026</v>
      </c>
      <c r="K217" s="54">
        <f t="shared" ca="1" si="36"/>
        <v>-0.1252500000000013</v>
      </c>
      <c r="L217" s="54">
        <f t="shared" ca="1" si="43"/>
        <v>6.9761724191116595E-3</v>
      </c>
      <c r="M217" s="54">
        <f t="shared" ca="1" si="44"/>
        <v>-0.11827382758088964</v>
      </c>
      <c r="N217" s="54">
        <f t="shared" ca="1" si="45"/>
        <v>0</v>
      </c>
      <c r="O217" s="54">
        <f t="shared" ca="1" si="37"/>
        <v>0</v>
      </c>
      <c r="P217" s="54">
        <f t="shared" ca="1" si="46"/>
        <v>1.087393455316083E-2</v>
      </c>
      <c r="R217" s="54">
        <f t="shared" si="47"/>
        <v>21.367000000000036</v>
      </c>
      <c r="S217" s="54">
        <f t="shared" ca="1" si="38"/>
        <v>34.722338165314142</v>
      </c>
      <c r="T217" s="54">
        <f t="shared" ca="1" si="39"/>
        <v>0.94226012983830365</v>
      </c>
      <c r="U217" s="54">
        <f t="shared" ca="1" si="40"/>
        <v>2.9765199534074794E-2</v>
      </c>
    </row>
    <row r="218" spans="9:21">
      <c r="I218" s="54">
        <f t="shared" ca="1" si="41"/>
        <v>6.0000000000000142</v>
      </c>
      <c r="J218" s="54">
        <f t="shared" ca="1" si="42"/>
        <v>25.200000000000262</v>
      </c>
      <c r="K218" s="54">
        <f t="shared" ca="1" si="36"/>
        <v>-0.12600000000000131</v>
      </c>
      <c r="L218" s="54">
        <f t="shared" ca="1" si="43"/>
        <v>6.9761724191116595E-3</v>
      </c>
      <c r="M218" s="54">
        <f t="shared" ca="1" si="44"/>
        <v>-0.11902382758088964</v>
      </c>
      <c r="N218" s="54">
        <f t="shared" ca="1" si="45"/>
        <v>0</v>
      </c>
      <c r="O218" s="54">
        <f t="shared" ca="1" si="37"/>
        <v>0</v>
      </c>
      <c r="P218" s="54">
        <f t="shared" ca="1" si="46"/>
        <v>1.087393455316083E-2</v>
      </c>
      <c r="R218" s="54">
        <f t="shared" si="47"/>
        <v>21.467000000000038</v>
      </c>
      <c r="S218" s="54">
        <f t="shared" ca="1" si="38"/>
        <v>34.87233816531414</v>
      </c>
      <c r="T218" s="54">
        <f t="shared" ca="1" si="39"/>
        <v>0.94518021799845886</v>
      </c>
      <c r="U218" s="54">
        <f t="shared" ca="1" si="40"/>
        <v>2.864010963571062E-2</v>
      </c>
    </row>
    <row r="219" spans="9:21">
      <c r="I219" s="54">
        <f t="shared" ca="1" si="41"/>
        <v>6.0000000000000142</v>
      </c>
      <c r="J219" s="54">
        <f t="shared" ca="1" si="42"/>
        <v>25.350000000000264</v>
      </c>
      <c r="K219" s="54">
        <f t="shared" ca="1" si="36"/>
        <v>-0.12675000000000133</v>
      </c>
      <c r="L219" s="54">
        <f t="shared" ca="1" si="43"/>
        <v>6.9761724191116595E-3</v>
      </c>
      <c r="M219" s="54">
        <f t="shared" ca="1" si="44"/>
        <v>-0.11977382758088967</v>
      </c>
      <c r="N219" s="54">
        <f t="shared" ca="1" si="45"/>
        <v>0</v>
      </c>
      <c r="O219" s="54">
        <f t="shared" ca="1" si="37"/>
        <v>0</v>
      </c>
      <c r="P219" s="54">
        <f t="shared" ca="1" si="46"/>
        <v>1.087393455316083E-2</v>
      </c>
      <c r="R219" s="54">
        <f t="shared" si="47"/>
        <v>21.567000000000039</v>
      </c>
      <c r="S219" s="54">
        <f t="shared" ca="1" si="38"/>
        <v>35.022338165314146</v>
      </c>
      <c r="T219" s="54">
        <f t="shared" ca="1" si="39"/>
        <v>0.9479888727022997</v>
      </c>
      <c r="U219" s="54">
        <f t="shared" ca="1" si="40"/>
        <v>2.7536645881503556E-2</v>
      </c>
    </row>
    <row r="220" spans="9:21">
      <c r="I220" s="54">
        <f t="shared" ca="1" si="41"/>
        <v>6.0000000000000142</v>
      </c>
      <c r="J220" s="54">
        <f t="shared" ca="1" si="42"/>
        <v>25.500000000000266</v>
      </c>
      <c r="K220" s="54">
        <f t="shared" ca="1" si="36"/>
        <v>-0.12750000000000133</v>
      </c>
      <c r="L220" s="54">
        <f t="shared" ca="1" si="43"/>
        <v>6.9761724191116595E-3</v>
      </c>
      <c r="M220" s="54">
        <f t="shared" ca="1" si="44"/>
        <v>-0.12052382758088967</v>
      </c>
      <c r="N220" s="54">
        <f t="shared" ca="1" si="45"/>
        <v>0</v>
      </c>
      <c r="O220" s="54">
        <f t="shared" ca="1" si="37"/>
        <v>0</v>
      </c>
      <c r="P220" s="54">
        <f t="shared" ca="1" si="46"/>
        <v>1.087393455316083E-2</v>
      </c>
      <c r="R220" s="54">
        <f t="shared" si="47"/>
        <v>21.667000000000041</v>
      </c>
      <c r="S220" s="54">
        <f t="shared" ca="1" si="38"/>
        <v>35.172338165314144</v>
      </c>
      <c r="T220" s="54">
        <f t="shared" ca="1" si="39"/>
        <v>0.95068829022403378</v>
      </c>
      <c r="U220" s="54">
        <f t="shared" ca="1" si="40"/>
        <v>2.645547163481262E-2</v>
      </c>
    </row>
    <row r="221" spans="9:21">
      <c r="I221" s="54">
        <f t="shared" ca="1" si="41"/>
        <v>6.0000000000000142</v>
      </c>
      <c r="J221" s="54">
        <f t="shared" ca="1" si="42"/>
        <v>25.650000000000269</v>
      </c>
      <c r="K221" s="54">
        <f t="shared" ca="1" si="36"/>
        <v>-0.12825000000000134</v>
      </c>
      <c r="L221" s="54">
        <f t="shared" ca="1" si="43"/>
        <v>6.9761724191116595E-3</v>
      </c>
      <c r="M221" s="54">
        <f t="shared" ca="1" si="44"/>
        <v>-0.12127382758088967</v>
      </c>
      <c r="N221" s="54">
        <f t="shared" ca="1" si="45"/>
        <v>0</v>
      </c>
      <c r="O221" s="54">
        <f t="shared" ca="1" si="37"/>
        <v>0</v>
      </c>
      <c r="P221" s="54">
        <f t="shared" ca="1" si="46"/>
        <v>1.087393455316083E-2</v>
      </c>
      <c r="R221" s="54">
        <f t="shared" si="47"/>
        <v>21.767000000000042</v>
      </c>
      <c r="S221" s="54">
        <f t="shared" ca="1" si="38"/>
        <v>35.32233816531415</v>
      </c>
      <c r="T221" s="54">
        <f t="shared" ca="1" si="39"/>
        <v>0.95328073022079085</v>
      </c>
      <c r="U221" s="54">
        <f t="shared" ca="1" si="40"/>
        <v>2.5397191160353862E-2</v>
      </c>
    </row>
    <row r="222" spans="9:21">
      <c r="I222" s="54">
        <f t="shared" ca="1" si="41"/>
        <v>6.0000000000000142</v>
      </c>
      <c r="J222" s="54">
        <f t="shared" ca="1" si="42"/>
        <v>25.800000000000271</v>
      </c>
      <c r="K222" s="54">
        <f t="shared" ca="1" si="36"/>
        <v>-0.12900000000000136</v>
      </c>
      <c r="L222" s="54">
        <f t="shared" ca="1" si="43"/>
        <v>6.9761724191116595E-3</v>
      </c>
      <c r="M222" s="54">
        <f t="shared" ca="1" si="44"/>
        <v>-0.1220238275808897</v>
      </c>
      <c r="N222" s="54">
        <f t="shared" ca="1" si="45"/>
        <v>0</v>
      </c>
      <c r="O222" s="54">
        <f t="shared" ca="1" si="37"/>
        <v>0</v>
      </c>
      <c r="P222" s="54">
        <f t="shared" ca="1" si="46"/>
        <v>1.087393455316083E-2</v>
      </c>
      <c r="R222" s="54">
        <f t="shared" si="47"/>
        <v>21.867000000000044</v>
      </c>
      <c r="S222" s="54">
        <f t="shared" ca="1" si="38"/>
        <v>35.472338165314149</v>
      </c>
      <c r="T222" s="54">
        <f t="shared" ca="1" si="39"/>
        <v>0.9557685098168005</v>
      </c>
      <c r="U222" s="54">
        <f t="shared" ca="1" si="40"/>
        <v>2.4362349536485049E-2</v>
      </c>
    </row>
    <row r="223" spans="9:21">
      <c r="I223" s="54">
        <f t="shared" ca="1" si="41"/>
        <v>6.0000000000000142</v>
      </c>
      <c r="J223" s="54">
        <f t="shared" ca="1" si="42"/>
        <v>25.950000000000273</v>
      </c>
      <c r="K223" s="54">
        <f t="shared" ca="1" si="36"/>
        <v>-0.12975000000000136</v>
      </c>
      <c r="L223" s="54">
        <f t="shared" ca="1" si="43"/>
        <v>6.9761724191116595E-3</v>
      </c>
      <c r="M223" s="54">
        <f t="shared" ca="1" si="44"/>
        <v>-0.1227738275808897</v>
      </c>
      <c r="N223" s="54">
        <f t="shared" ca="1" si="45"/>
        <v>0</v>
      </c>
      <c r="O223" s="54">
        <f t="shared" ca="1" si="37"/>
        <v>0</v>
      </c>
      <c r="P223" s="54">
        <f t="shared" ca="1" si="46"/>
        <v>1.087393455316083E-2</v>
      </c>
      <c r="R223" s="54">
        <f t="shared" si="47"/>
        <v>21.967000000000045</v>
      </c>
      <c r="S223" s="54">
        <f t="shared" ca="1" si="38"/>
        <v>35.622338165314154</v>
      </c>
      <c r="T223" s="54">
        <f t="shared" ca="1" si="39"/>
        <v>0.95815399768818987</v>
      </c>
      <c r="U223" s="54">
        <f t="shared" ca="1" si="40"/>
        <v>2.3351432754856828E-2</v>
      </c>
    </row>
    <row r="224" spans="9:21">
      <c r="I224" s="54">
        <f t="shared" ca="1" si="41"/>
        <v>6.0000000000000142</v>
      </c>
      <c r="J224" s="54">
        <f t="shared" ca="1" si="42"/>
        <v>26.100000000000275</v>
      </c>
      <c r="K224" s="54">
        <f t="shared" ca="1" si="36"/>
        <v>-0.13050000000000136</v>
      </c>
      <c r="L224" s="54">
        <f t="shared" ca="1" si="43"/>
        <v>6.9761724191116595E-3</v>
      </c>
      <c r="M224" s="54">
        <f t="shared" ca="1" si="44"/>
        <v>-0.1235238275808897</v>
      </c>
      <c r="N224" s="54">
        <f t="shared" ca="1" si="45"/>
        <v>0</v>
      </c>
      <c r="O224" s="54">
        <f t="shared" ca="1" si="37"/>
        <v>0</v>
      </c>
      <c r="P224" s="54">
        <f t="shared" ca="1" si="46"/>
        <v>1.087393455316083E-2</v>
      </c>
      <c r="R224" s="54">
        <f t="shared" si="47"/>
        <v>22.067000000000046</v>
      </c>
      <c r="S224" s="54">
        <f t="shared" ca="1" si="38"/>
        <v>35.772338165314153</v>
      </c>
      <c r="T224" s="54">
        <f t="shared" ca="1" si="39"/>
        <v>0.96043960816697704</v>
      </c>
      <c r="U224" s="54">
        <f t="shared" ca="1" si="40"/>
        <v>2.2364868004031951E-2</v>
      </c>
    </row>
    <row r="225" spans="9:21">
      <c r="I225" s="54">
        <f t="shared" ca="1" si="41"/>
        <v>6.0000000000000142</v>
      </c>
      <c r="J225" s="54">
        <f t="shared" ca="1" si="42"/>
        <v>26.250000000000277</v>
      </c>
      <c r="K225" s="54">
        <f t="shared" ca="1" si="36"/>
        <v>-0.13125000000000139</v>
      </c>
      <c r="L225" s="54">
        <f t="shared" ca="1" si="43"/>
        <v>6.9761724191116595E-3</v>
      </c>
      <c r="M225" s="54">
        <f t="shared" ca="1" si="44"/>
        <v>-0.12427382758088973</v>
      </c>
      <c r="N225" s="54">
        <f t="shared" ca="1" si="45"/>
        <v>0</v>
      </c>
      <c r="O225" s="54">
        <f t="shared" ca="1" si="37"/>
        <v>0</v>
      </c>
      <c r="P225" s="54">
        <f t="shared" ca="1" si="46"/>
        <v>1.087393455316083E-2</v>
      </c>
      <c r="R225" s="54">
        <f t="shared" si="47"/>
        <v>22.167000000000048</v>
      </c>
      <c r="S225" s="54">
        <f t="shared" ca="1" si="38"/>
        <v>35.922338165314159</v>
      </c>
      <c r="T225" s="54">
        <f t="shared" ca="1" si="39"/>
        <v>0.96262779538245391</v>
      </c>
      <c r="U225" s="54">
        <f t="shared" ca="1" si="40"/>
        <v>2.1403024132880494E-2</v>
      </c>
    </row>
    <row r="226" spans="9:21">
      <c r="I226" s="54">
        <f t="shared" ca="1" si="41"/>
        <v>6.0000000000000142</v>
      </c>
      <c r="J226" s="54">
        <f t="shared" ca="1" si="42"/>
        <v>26.400000000000279</v>
      </c>
      <c r="K226" s="54">
        <f t="shared" ca="1" si="36"/>
        <v>-0.13200000000000139</v>
      </c>
      <c r="L226" s="54">
        <f t="shared" ca="1" si="43"/>
        <v>6.9761724191116595E-3</v>
      </c>
      <c r="M226" s="54">
        <f t="shared" ca="1" si="44"/>
        <v>-0.12502382758088973</v>
      </c>
      <c r="N226" s="54">
        <f t="shared" ca="1" si="45"/>
        <v>0</v>
      </c>
      <c r="O226" s="54">
        <f t="shared" ca="1" si="37"/>
        <v>0</v>
      </c>
      <c r="P226" s="54">
        <f t="shared" ca="1" si="46"/>
        <v>1.087393455316083E-2</v>
      </c>
      <c r="R226" s="54">
        <f t="shared" si="47"/>
        <v>22.267000000000049</v>
      </c>
      <c r="S226" s="54">
        <f t="shared" ca="1" si="38"/>
        <v>36.072338165314157</v>
      </c>
      <c r="T226" s="54">
        <f t="shared" ca="1" si="39"/>
        <v>0.96472104745769249</v>
      </c>
      <c r="U226" s="54">
        <f t="shared" ca="1" si="40"/>
        <v>2.0466212288787516E-2</v>
      </c>
    </row>
    <row r="227" spans="9:21">
      <c r="I227" s="54">
        <f t="shared" ca="1" si="41"/>
        <v>6.0000000000000142</v>
      </c>
      <c r="J227" s="54">
        <f t="shared" ca="1" si="42"/>
        <v>26.550000000000281</v>
      </c>
      <c r="K227" s="54">
        <f t="shared" ca="1" si="36"/>
        <v>-0.13275000000000142</v>
      </c>
      <c r="L227" s="54">
        <f t="shared" ca="1" si="43"/>
        <v>6.9761724191116595E-3</v>
      </c>
      <c r="M227" s="54">
        <f t="shared" ca="1" si="44"/>
        <v>-0.12577382758088976</v>
      </c>
      <c r="N227" s="54">
        <f t="shared" ca="1" si="45"/>
        <v>0</v>
      </c>
      <c r="O227" s="54">
        <f t="shared" ca="1" si="37"/>
        <v>0</v>
      </c>
      <c r="P227" s="54">
        <f t="shared" ca="1" si="46"/>
        <v>1.087393455316083E-2</v>
      </c>
      <c r="R227" s="54">
        <f t="shared" si="47"/>
        <v>22.367000000000051</v>
      </c>
      <c r="S227" s="54">
        <f t="shared" ca="1" si="38"/>
        <v>36.222338165314163</v>
      </c>
      <c r="T227" s="54">
        <f t="shared" ca="1" si="39"/>
        <v>0.96672188077837939</v>
      </c>
      <c r="U227" s="54">
        <f t="shared" ca="1" si="40"/>
        <v>1.9554686724978131E-2</v>
      </c>
    </row>
    <row r="228" spans="9:21">
      <c r="I228" s="54">
        <f t="shared" ca="1" si="41"/>
        <v>6.0000000000000142</v>
      </c>
      <c r="J228" s="54">
        <f t="shared" ca="1" si="42"/>
        <v>26.700000000000284</v>
      </c>
      <c r="K228" s="54">
        <f t="shared" ca="1" si="36"/>
        <v>-0.13350000000000142</v>
      </c>
      <c r="L228" s="54">
        <f t="shared" ca="1" si="43"/>
        <v>6.9761724191116595E-3</v>
      </c>
      <c r="M228" s="54">
        <f t="shared" ca="1" si="44"/>
        <v>-0.12652382758088976</v>
      </c>
      <c r="N228" s="54">
        <f t="shared" ca="1" si="45"/>
        <v>0</v>
      </c>
      <c r="O228" s="54">
        <f t="shared" ca="1" si="37"/>
        <v>0</v>
      </c>
      <c r="P228" s="54">
        <f t="shared" ca="1" si="46"/>
        <v>1.087393455316083E-2</v>
      </c>
      <c r="R228" s="54">
        <f t="shared" si="47"/>
        <v>22.467000000000052</v>
      </c>
      <c r="S228" s="54">
        <f t="shared" ca="1" si="38"/>
        <v>36.372338165314162</v>
      </c>
      <c r="T228" s="54">
        <f t="shared" ca="1" si="39"/>
        <v>0.96863283435057479</v>
      </c>
      <c r="U228" s="54">
        <f t="shared" ca="1" si="40"/>
        <v>1.8668645770567833E-2</v>
      </c>
    </row>
    <row r="229" spans="9:21">
      <c r="I229" s="54">
        <f t="shared" ca="1" si="41"/>
        <v>6.0000000000000142</v>
      </c>
      <c r="J229" s="54">
        <f t="shared" ca="1" si="42"/>
        <v>26.850000000000286</v>
      </c>
      <c r="K229" s="54">
        <f t="shared" ca="1" si="36"/>
        <v>-0.13425000000000142</v>
      </c>
      <c r="L229" s="54">
        <f t="shared" ca="1" si="43"/>
        <v>6.9761724191116595E-3</v>
      </c>
      <c r="M229" s="54">
        <f t="shared" ca="1" si="44"/>
        <v>-0.12727382758088976</v>
      </c>
      <c r="N229" s="54">
        <f t="shared" ca="1" si="45"/>
        <v>0</v>
      </c>
      <c r="O229" s="54">
        <f t="shared" ca="1" si="37"/>
        <v>0</v>
      </c>
      <c r="P229" s="54">
        <f t="shared" ca="1" si="46"/>
        <v>1.087393455316083E-2</v>
      </c>
      <c r="R229" s="54">
        <f t="shared" si="47"/>
        <v>22.567000000000053</v>
      </c>
      <c r="S229" s="54">
        <f t="shared" ca="1" si="38"/>
        <v>36.522338165314167</v>
      </c>
      <c r="T229" s="54">
        <f t="shared" ca="1" si="39"/>
        <v>0.97045646426332111</v>
      </c>
      <c r="U229" s="54">
        <f t="shared" ca="1" si="40"/>
        <v>1.7808232956290318E-2</v>
      </c>
    </row>
    <row r="230" spans="9:21">
      <c r="I230" s="54">
        <f t="shared" ca="1" si="41"/>
        <v>6.0000000000000142</v>
      </c>
      <c r="J230" s="54">
        <f t="shared" ca="1" si="42"/>
        <v>27.000000000000288</v>
      </c>
      <c r="K230" s="54">
        <f t="shared" ca="1" si="36"/>
        <v>-0.13500000000000145</v>
      </c>
      <c r="L230" s="54">
        <f t="shared" ca="1" si="43"/>
        <v>6.9761724191116595E-3</v>
      </c>
      <c r="M230" s="54">
        <f t="shared" ca="1" si="44"/>
        <v>-0.12802382758088979</v>
      </c>
      <c r="N230" s="54">
        <f t="shared" ca="1" si="45"/>
        <v>0</v>
      </c>
      <c r="O230" s="54">
        <f t="shared" ca="1" si="37"/>
        <v>0</v>
      </c>
      <c r="P230" s="54">
        <f t="shared" ca="1" si="46"/>
        <v>1.087393455316083E-2</v>
      </c>
      <c r="R230" s="54">
        <f t="shared" si="47"/>
        <v>22.667000000000055</v>
      </c>
      <c r="S230" s="54">
        <f t="shared" ca="1" si="38"/>
        <v>36.672338165314166</v>
      </c>
      <c r="T230" s="54">
        <f t="shared" ca="1" si="39"/>
        <v>0.97219533827129256</v>
      </c>
      <c r="U230" s="54">
        <f t="shared" ca="1" si="40"/>
        <v>1.6973538288247984E-2</v>
      </c>
    </row>
    <row r="231" spans="9:21">
      <c r="I231" s="54">
        <f t="shared" ca="1" si="41"/>
        <v>6.0000000000000142</v>
      </c>
      <c r="J231" s="54">
        <f t="shared" ca="1" si="42"/>
        <v>27.15000000000029</v>
      </c>
      <c r="K231" s="54">
        <f t="shared" ca="1" si="36"/>
        <v>-0.13575000000000145</v>
      </c>
      <c r="L231" s="54">
        <f t="shared" ca="1" si="43"/>
        <v>6.9761724191116595E-3</v>
      </c>
      <c r="M231" s="54">
        <f t="shared" ca="1" si="44"/>
        <v>-0.12877382758088979</v>
      </c>
      <c r="N231" s="54">
        <f t="shared" ca="1" si="45"/>
        <v>0</v>
      </c>
      <c r="O231" s="54">
        <f t="shared" ca="1" si="37"/>
        <v>0</v>
      </c>
      <c r="P231" s="54">
        <f t="shared" ca="1" si="46"/>
        <v>1.087393455316083E-2</v>
      </c>
      <c r="R231" s="54">
        <f t="shared" si="47"/>
        <v>22.767000000000056</v>
      </c>
      <c r="S231" s="54">
        <f t="shared" ca="1" si="38"/>
        <v>36.822338165314171</v>
      </c>
      <c r="T231" s="54">
        <f t="shared" ca="1" si="39"/>
        <v>0.97385203051188063</v>
      </c>
      <c r="U231" s="54">
        <f t="shared" ca="1" si="40"/>
        <v>1.6164599661470609E-2</v>
      </c>
    </row>
    <row r="232" spans="9:21">
      <c r="I232" s="54">
        <f t="shared" ca="1" si="41"/>
        <v>6.0000000000000142</v>
      </c>
      <c r="J232" s="54">
        <f t="shared" ca="1" si="42"/>
        <v>27.300000000000292</v>
      </c>
      <c r="K232" s="54">
        <f t="shared" ca="1" si="36"/>
        <v>-0.13650000000000145</v>
      </c>
      <c r="L232" s="54">
        <f t="shared" ca="1" si="43"/>
        <v>6.9761724191116595E-3</v>
      </c>
      <c r="M232" s="54">
        <f t="shared" ca="1" si="44"/>
        <v>-0.12952382758088979</v>
      </c>
      <c r="N232" s="54">
        <f t="shared" ca="1" si="45"/>
        <v>0</v>
      </c>
      <c r="O232" s="54">
        <f t="shared" ca="1" si="37"/>
        <v>0</v>
      </c>
      <c r="P232" s="54">
        <f t="shared" ca="1" si="46"/>
        <v>1.087393455316083E-2</v>
      </c>
      <c r="R232" s="54">
        <f t="shared" si="47"/>
        <v>22.867000000000058</v>
      </c>
      <c r="S232" s="54">
        <f t="shared" ca="1" si="38"/>
        <v>36.97233816531417</v>
      </c>
      <c r="T232" s="54">
        <f t="shared" ca="1" si="39"/>
        <v>0.97542911637026375</v>
      </c>
      <c r="U232" s="54">
        <f t="shared" ca="1" si="40"/>
        <v>1.5381404404559713E-2</v>
      </c>
    </row>
    <row r="233" spans="9:21">
      <c r="I233" s="54">
        <f t="shared" ca="1" si="41"/>
        <v>6.0000000000000142</v>
      </c>
      <c r="J233" s="54">
        <f t="shared" ca="1" si="42"/>
        <v>27.450000000000294</v>
      </c>
      <c r="K233" s="54">
        <f t="shared" ca="1" si="36"/>
        <v>-0.13725000000000148</v>
      </c>
      <c r="L233" s="54">
        <f t="shared" ca="1" si="43"/>
        <v>6.9761724191116595E-3</v>
      </c>
      <c r="M233" s="54">
        <f t="shared" ca="1" si="44"/>
        <v>-0.13027382758088982</v>
      </c>
      <c r="N233" s="54">
        <f t="shared" ca="1" si="45"/>
        <v>0</v>
      </c>
      <c r="O233" s="54">
        <f t="shared" ca="1" si="37"/>
        <v>0</v>
      </c>
      <c r="P233" s="54">
        <f t="shared" ca="1" si="46"/>
        <v>1.087393455316083E-2</v>
      </c>
      <c r="R233" s="54">
        <f t="shared" si="47"/>
        <v>22.967000000000059</v>
      </c>
      <c r="S233" s="54">
        <f t="shared" ca="1" si="38"/>
        <v>37.122338165314176</v>
      </c>
      <c r="T233" s="54">
        <f t="shared" ca="1" si="39"/>
        <v>0.97692916750511594</v>
      </c>
      <c r="U233" s="54">
        <f t="shared" ca="1" si="40"/>
        <v>1.4623890946244045E-2</v>
      </c>
    </row>
    <row r="234" spans="9:21">
      <c r="I234" s="54">
        <f t="shared" ca="1" si="41"/>
        <v>6.0000000000000142</v>
      </c>
      <c r="J234" s="54">
        <f t="shared" ca="1" si="42"/>
        <v>27.600000000000296</v>
      </c>
      <c r="K234" s="54">
        <f t="shared" ca="1" si="36"/>
        <v>-0.13800000000000148</v>
      </c>
      <c r="L234" s="54">
        <f t="shared" ca="1" si="43"/>
        <v>6.9761724191116595E-3</v>
      </c>
      <c r="M234" s="54">
        <f t="shared" ca="1" si="44"/>
        <v>-0.13102382758088982</v>
      </c>
      <c r="N234" s="54">
        <f t="shared" ca="1" si="45"/>
        <v>0</v>
      </c>
      <c r="O234" s="54">
        <f t="shared" ca="1" si="37"/>
        <v>0</v>
      </c>
      <c r="P234" s="54">
        <f t="shared" ca="1" si="46"/>
        <v>1.087393455316083E-2</v>
      </c>
      <c r="R234" s="54">
        <f t="shared" si="47"/>
        <v>23.067000000000061</v>
      </c>
      <c r="S234" s="54">
        <f t="shared" ca="1" si="38"/>
        <v>37.272338165314174</v>
      </c>
      <c r="T234" s="54">
        <f t="shared" ca="1" si="39"/>
        <v>0.97835474704666936</v>
      </c>
      <c r="U234" s="54">
        <f t="shared" ca="1" si="40"/>
        <v>1.389195059427702E-2</v>
      </c>
    </row>
    <row r="235" spans="9:21">
      <c r="I235" s="54">
        <f t="shared" ca="1" si="41"/>
        <v>6.0000000000000142</v>
      </c>
      <c r="J235" s="54">
        <f t="shared" ca="1" si="42"/>
        <v>27.750000000000298</v>
      </c>
      <c r="K235" s="54">
        <f t="shared" ca="1" si="36"/>
        <v>-0.13875000000000148</v>
      </c>
      <c r="L235" s="54">
        <f t="shared" ca="1" si="43"/>
        <v>6.9761724191116595E-3</v>
      </c>
      <c r="M235" s="54">
        <f t="shared" ca="1" si="44"/>
        <v>-0.13177382758088982</v>
      </c>
      <c r="N235" s="54">
        <f t="shared" ca="1" si="45"/>
        <v>0</v>
      </c>
      <c r="O235" s="54">
        <f t="shared" ca="1" si="37"/>
        <v>0</v>
      </c>
      <c r="P235" s="54">
        <f t="shared" ca="1" si="46"/>
        <v>1.087393455316083E-2</v>
      </c>
      <c r="R235" s="54">
        <f t="shared" si="47"/>
        <v>23.167000000000062</v>
      </c>
      <c r="S235" s="54">
        <f t="shared" ca="1" si="38"/>
        <v>37.42233816531418</v>
      </c>
      <c r="T235" s="54">
        <f t="shared" ca="1" si="39"/>
        <v>0.97970840497787093</v>
      </c>
      <c r="U235" s="54">
        <f t="shared" ca="1" si="40"/>
        <v>1.3185429416768802E-2</v>
      </c>
    </row>
    <row r="236" spans="9:21">
      <c r="I236" s="54">
        <f t="shared" ca="1" si="41"/>
        <v>6.0000000000000142</v>
      </c>
      <c r="J236" s="54">
        <f t="shared" ca="1" si="42"/>
        <v>27.900000000000301</v>
      </c>
      <c r="K236" s="54">
        <f t="shared" ca="1" si="36"/>
        <v>-0.13950000000000151</v>
      </c>
      <c r="L236" s="54">
        <f t="shared" ca="1" si="43"/>
        <v>6.9761724191116595E-3</v>
      </c>
      <c r="M236" s="54">
        <f t="shared" ca="1" si="44"/>
        <v>-0.13252382758088985</v>
      </c>
      <c r="N236" s="54">
        <f t="shared" ca="1" si="45"/>
        <v>0</v>
      </c>
      <c r="O236" s="54">
        <f t="shared" ca="1" si="37"/>
        <v>0</v>
      </c>
      <c r="P236" s="54">
        <f t="shared" ca="1" si="46"/>
        <v>1.087393455316083E-2</v>
      </c>
      <c r="R236" s="54">
        <f t="shared" si="47"/>
        <v>23.267000000000063</v>
      </c>
      <c r="S236" s="54">
        <f t="shared" ca="1" si="38"/>
        <v>37.572338165314179</v>
      </c>
      <c r="T236" s="54">
        <f t="shared" ca="1" si="39"/>
        <v>0.98099267370837251</v>
      </c>
      <c r="U236" s="54">
        <f t="shared" ca="1" si="40"/>
        <v>1.2504130215771098E-2</v>
      </c>
    </row>
    <row r="237" spans="9:21">
      <c r="I237" s="54">
        <f t="shared" ca="1" si="41"/>
        <v>6.0000000000000142</v>
      </c>
      <c r="J237" s="54">
        <f t="shared" ca="1" si="42"/>
        <v>28.050000000000303</v>
      </c>
      <c r="K237" s="54">
        <f t="shared" ca="1" si="36"/>
        <v>-0.14025000000000151</v>
      </c>
      <c r="L237" s="54">
        <f t="shared" ca="1" si="43"/>
        <v>6.9761724191116595E-3</v>
      </c>
      <c r="M237" s="54">
        <f t="shared" ca="1" si="44"/>
        <v>-0.13327382758088985</v>
      </c>
      <c r="N237" s="54">
        <f t="shared" ca="1" si="45"/>
        <v>0</v>
      </c>
      <c r="O237" s="54">
        <f t="shared" ca="1" si="37"/>
        <v>0</v>
      </c>
      <c r="P237" s="54">
        <f t="shared" ca="1" si="46"/>
        <v>1.087393455316083E-2</v>
      </c>
      <c r="R237" s="54">
        <f t="shared" si="47"/>
        <v>23.367000000000065</v>
      </c>
      <c r="S237" s="54">
        <f t="shared" ca="1" si="38"/>
        <v>37.722338165314184</v>
      </c>
      <c r="T237" s="54">
        <f t="shared" ca="1" si="39"/>
        <v>0.98221006385005782</v>
      </c>
      <c r="U237" s="54">
        <f t="shared" ca="1" si="40"/>
        <v>1.1847814582717114E-2</v>
      </c>
    </row>
    <row r="238" spans="9:21">
      <c r="I238" s="54">
        <f t="shared" ca="1" si="41"/>
        <v>6.0000000000000142</v>
      </c>
      <c r="J238" s="54">
        <f t="shared" ca="1" si="42"/>
        <v>28.200000000000305</v>
      </c>
      <c r="K238" s="54">
        <f t="shared" ca="1" si="36"/>
        <v>-0.14100000000000154</v>
      </c>
      <c r="L238" s="54">
        <f t="shared" ca="1" si="43"/>
        <v>6.9761724191116595E-3</v>
      </c>
      <c r="M238" s="54">
        <f t="shared" ca="1" si="44"/>
        <v>-0.13402382758088988</v>
      </c>
      <c r="N238" s="54">
        <f t="shared" ca="1" si="45"/>
        <v>0</v>
      </c>
      <c r="O238" s="54">
        <f t="shared" ca="1" si="37"/>
        <v>0</v>
      </c>
      <c r="P238" s="54">
        <f t="shared" ca="1" si="46"/>
        <v>1.087393455316083E-2</v>
      </c>
      <c r="R238" s="54">
        <f t="shared" si="47"/>
        <v>23.467000000000066</v>
      </c>
      <c r="S238" s="54">
        <f t="shared" ca="1" si="38"/>
        <v>37.872338165314183</v>
      </c>
      <c r="T238" s="54">
        <f t="shared" ca="1" si="39"/>
        <v>0.98336306020176867</v>
      </c>
      <c r="U238" s="54">
        <f t="shared" ca="1" si="40"/>
        <v>1.1216205025165649E-2</v>
      </c>
    </row>
    <row r="239" spans="9:21">
      <c r="I239" s="54">
        <f t="shared" ca="1" si="41"/>
        <v>6.0000000000000142</v>
      </c>
      <c r="J239" s="54">
        <f t="shared" ca="1" si="42"/>
        <v>28.350000000000307</v>
      </c>
      <c r="K239" s="54">
        <f t="shared" ca="1" si="36"/>
        <v>-0.14175000000000154</v>
      </c>
      <c r="L239" s="54">
        <f t="shared" ca="1" si="43"/>
        <v>6.9761724191116595E-3</v>
      </c>
      <c r="M239" s="54">
        <f t="shared" ca="1" si="44"/>
        <v>-0.13477382758088988</v>
      </c>
      <c r="N239" s="54">
        <f t="shared" ca="1" si="45"/>
        <v>0</v>
      </c>
      <c r="O239" s="54">
        <f t="shared" ca="1" si="37"/>
        <v>0</v>
      </c>
      <c r="P239" s="54">
        <f t="shared" ca="1" si="46"/>
        <v>1.087393455316083E-2</v>
      </c>
      <c r="R239" s="54">
        <f t="shared" si="47"/>
        <v>23.567000000000068</v>
      </c>
      <c r="S239" s="54">
        <f t="shared" ca="1" si="38"/>
        <v>38.022338165314189</v>
      </c>
      <c r="T239" s="54">
        <f t="shared" ca="1" si="39"/>
        <v>0.98445411794982607</v>
      </c>
      <c r="U239" s="54">
        <f t="shared" ca="1" si="40"/>
        <v>1.0608987154207342E-2</v>
      </c>
    </row>
    <row r="240" spans="9:21">
      <c r="I240" s="54">
        <f t="shared" ca="1" si="41"/>
        <v>6.0000000000000142</v>
      </c>
      <c r="J240" s="54">
        <f t="shared" ca="1" si="42"/>
        <v>28.500000000000309</v>
      </c>
      <c r="K240" s="54">
        <f t="shared" ca="1" si="36"/>
        <v>-0.14250000000000154</v>
      </c>
      <c r="L240" s="54">
        <f t="shared" ca="1" si="43"/>
        <v>6.9761724191116595E-3</v>
      </c>
      <c r="M240" s="54">
        <f t="shared" ca="1" si="44"/>
        <v>-0.13552382758088988</v>
      </c>
      <c r="N240" s="54">
        <f t="shared" ca="1" si="45"/>
        <v>0</v>
      </c>
      <c r="O240" s="54">
        <f t="shared" ca="1" si="37"/>
        <v>0</v>
      </c>
      <c r="P240" s="54">
        <f t="shared" ca="1" si="46"/>
        <v>1.087393455316083E-2</v>
      </c>
      <c r="R240" s="54">
        <f t="shared" si="47"/>
        <v>23.667000000000069</v>
      </c>
      <c r="S240" s="54">
        <f t="shared" ca="1" si="38"/>
        <v>38.172338165314187</v>
      </c>
      <c r="T240" s="54">
        <f t="shared" ca="1" si="39"/>
        <v>0.98548565908988139</v>
      </c>
      <c r="U240" s="54">
        <f t="shared" ca="1" si="40"/>
        <v>1.0025811921861059E-2</v>
      </c>
    </row>
    <row r="241" spans="9:21">
      <c r="I241" s="54">
        <f t="shared" ca="1" si="41"/>
        <v>6.0000000000000142</v>
      </c>
      <c r="J241" s="54">
        <f t="shared" ca="1" si="42"/>
        <v>28.650000000000311</v>
      </c>
      <c r="K241" s="54">
        <f t="shared" ca="1" si="36"/>
        <v>-0.14325000000000157</v>
      </c>
      <c r="L241" s="54">
        <f t="shared" ca="1" si="43"/>
        <v>6.9761724191116595E-3</v>
      </c>
      <c r="M241" s="54">
        <f t="shared" ca="1" si="44"/>
        <v>-0.13627382758088991</v>
      </c>
      <c r="N241" s="54">
        <f t="shared" ca="1" si="45"/>
        <v>0</v>
      </c>
      <c r="O241" s="54">
        <f t="shared" ca="1" si="37"/>
        <v>0</v>
      </c>
      <c r="P241" s="54">
        <f t="shared" ca="1" si="46"/>
        <v>1.087393455316083E-2</v>
      </c>
      <c r="R241" s="54">
        <f t="shared" si="47"/>
        <v>23.767000000000071</v>
      </c>
      <c r="S241" s="54">
        <f t="shared" ca="1" si="38"/>
        <v>38.322338165314193</v>
      </c>
      <c r="T241" s="54">
        <f t="shared" ca="1" si="39"/>
        <v>0.98646006907456285</v>
      </c>
      <c r="U241" s="54">
        <f t="shared" ca="1" si="40"/>
        <v>9.4662978978183598E-3</v>
      </c>
    </row>
    <row r="242" spans="9:21">
      <c r="I242" s="54">
        <f t="shared" ca="1" si="41"/>
        <v>6.0000000000000142</v>
      </c>
      <c r="J242" s="54">
        <f t="shared" ca="1" si="42"/>
        <v>28.800000000000313</v>
      </c>
      <c r="K242" s="54">
        <f t="shared" ca="1" si="36"/>
        <v>-0.14400000000000157</v>
      </c>
      <c r="L242" s="54">
        <f t="shared" ca="1" si="43"/>
        <v>6.9761724191116595E-3</v>
      </c>
      <c r="M242" s="54">
        <f t="shared" ca="1" si="44"/>
        <v>-0.13702382758088991</v>
      </c>
      <c r="N242" s="54">
        <f t="shared" ca="1" si="45"/>
        <v>0</v>
      </c>
      <c r="O242" s="54">
        <f t="shared" ca="1" si="37"/>
        <v>0</v>
      </c>
      <c r="P242" s="54">
        <f t="shared" ca="1" si="46"/>
        <v>1.087393455316083E-2</v>
      </c>
      <c r="R242" s="54">
        <f t="shared" si="47"/>
        <v>23.867000000000072</v>
      </c>
      <c r="S242" s="54">
        <f t="shared" ca="1" si="38"/>
        <v>38.472338165314191</v>
      </c>
      <c r="T242" s="54">
        <f t="shared" ca="1" si="39"/>
        <v>0.98737969369032297</v>
      </c>
      <c r="U242" s="54">
        <f t="shared" ca="1" si="40"/>
        <v>8.9300335749843834E-3</v>
      </c>
    </row>
    <row r="243" spans="9:21">
      <c r="I243" s="54">
        <f t="shared" ca="1" si="41"/>
        <v>6.0000000000000142</v>
      </c>
      <c r="J243" s="54">
        <f t="shared" ca="1" si="42"/>
        <v>28.950000000000315</v>
      </c>
      <c r="K243" s="54">
        <f t="shared" ca="1" si="36"/>
        <v>-0.14475000000000157</v>
      </c>
      <c r="L243" s="54">
        <f t="shared" ca="1" si="43"/>
        <v>6.9761724191116595E-3</v>
      </c>
      <c r="M243" s="54">
        <f t="shared" ca="1" si="44"/>
        <v>-0.13777382758088991</v>
      </c>
      <c r="N243" s="54">
        <f t="shared" ca="1" si="45"/>
        <v>0</v>
      </c>
      <c r="O243" s="54">
        <f t="shared" ca="1" si="37"/>
        <v>0</v>
      </c>
      <c r="P243" s="54">
        <f t="shared" ca="1" si="46"/>
        <v>1.087393455316083E-2</v>
      </c>
      <c r="R243" s="54">
        <f t="shared" si="47"/>
        <v>23.967000000000073</v>
      </c>
      <c r="S243" s="54">
        <f t="shared" ca="1" si="38"/>
        <v>38.622338165314197</v>
      </c>
      <c r="T243" s="54">
        <f t="shared" ca="1" si="39"/>
        <v>0.98824683616584674</v>
      </c>
      <c r="U243" s="54">
        <f t="shared" ca="1" si="40"/>
        <v>8.4165796934109263E-3</v>
      </c>
    </row>
    <row r="244" spans="9:21">
      <c r="I244" s="54">
        <f t="shared" ca="1" si="41"/>
        <v>6.0000000000000142</v>
      </c>
      <c r="J244" s="54">
        <f t="shared" ca="1" si="42"/>
        <v>29.100000000000318</v>
      </c>
      <c r="K244" s="54">
        <f t="shared" ca="1" si="36"/>
        <v>-0.1455000000000016</v>
      </c>
      <c r="L244" s="54">
        <f t="shared" ca="1" si="43"/>
        <v>6.9761724191116595E-3</v>
      </c>
      <c r="M244" s="54">
        <f t="shared" ca="1" si="44"/>
        <v>-0.13852382758088994</v>
      </c>
      <c r="N244" s="54">
        <f t="shared" ca="1" si="45"/>
        <v>0</v>
      </c>
      <c r="O244" s="54">
        <f t="shared" ca="1" si="37"/>
        <v>0</v>
      </c>
      <c r="P244" s="54">
        <f t="shared" ca="1" si="46"/>
        <v>1.087393455316083E-2</v>
      </c>
      <c r="R244" s="54">
        <f t="shared" si="47"/>
        <v>24.067000000000075</v>
      </c>
      <c r="S244" s="54">
        <f t="shared" ca="1" si="38"/>
        <v>38.772338165314196</v>
      </c>
      <c r="T244" s="54">
        <f t="shared" ca="1" si="39"/>
        <v>0.98906375451334572</v>
      </c>
      <c r="U244" s="54">
        <f t="shared" ca="1" si="40"/>
        <v>7.9254715724199534E-3</v>
      </c>
    </row>
    <row r="245" spans="9:21">
      <c r="I245" s="54">
        <f t="shared" ca="1" si="41"/>
        <v>6.0000000000000142</v>
      </c>
      <c r="J245" s="54">
        <f t="shared" ca="1" si="42"/>
        <v>29.25000000000032</v>
      </c>
      <c r="K245" s="54">
        <f t="shared" ca="1" si="36"/>
        <v>-0.1462500000000016</v>
      </c>
      <c r="L245" s="54">
        <f t="shared" ca="1" si="43"/>
        <v>6.9761724191116595E-3</v>
      </c>
      <c r="M245" s="54">
        <f t="shared" ca="1" si="44"/>
        <v>-0.13927382758088994</v>
      </c>
      <c r="N245" s="54">
        <f t="shared" ca="1" si="45"/>
        <v>0</v>
      </c>
      <c r="O245" s="54">
        <f t="shared" ca="1" si="37"/>
        <v>0</v>
      </c>
      <c r="P245" s="54">
        <f t="shared" ca="1" si="46"/>
        <v>1.087393455316083E-2</v>
      </c>
      <c r="R245" s="54">
        <f t="shared" si="47"/>
        <v>24.167000000000076</v>
      </c>
      <c r="S245" s="54">
        <f t="shared" ca="1" si="38"/>
        <v>38.922338165314201</v>
      </c>
      <c r="T245" s="54">
        <f t="shared" ca="1" si="39"/>
        <v>0.98983265910305884</v>
      </c>
      <c r="U245" s="54">
        <f t="shared" ca="1" si="40"/>
        <v>7.4562214409724745E-3</v>
      </c>
    </row>
    <row r="246" spans="9:21">
      <c r="I246" s="54">
        <f t="shared" ca="1" si="41"/>
        <v>6.0000000000000142</v>
      </c>
      <c r="J246" s="54">
        <f t="shared" ca="1" si="42"/>
        <v>29.400000000000318</v>
      </c>
      <c r="K246" s="54">
        <f t="shared" ca="1" si="36"/>
        <v>-0.1470000000000016</v>
      </c>
      <c r="L246" s="54">
        <f t="shared" ca="1" si="43"/>
        <v>6.9761724191116595E-3</v>
      </c>
      <c r="M246" s="54">
        <f t="shared" ca="1" si="44"/>
        <v>-0.14002382758088994</v>
      </c>
      <c r="N246" s="54">
        <f t="shared" ca="1" si="45"/>
        <v>0</v>
      </c>
      <c r="O246" s="54">
        <f t="shared" ca="1" si="37"/>
        <v>0</v>
      </c>
      <c r="P246" s="54">
        <f t="shared" ca="1" si="46"/>
        <v>1.087393455316083E-2</v>
      </c>
      <c r="R246" s="54">
        <f t="shared" si="47"/>
        <v>24.267000000000078</v>
      </c>
      <c r="S246" s="54">
        <f t="shared" ca="1" si="38"/>
        <v>39.0723381653142</v>
      </c>
      <c r="T246" s="54">
        <f t="shared" ca="1" si="39"/>
        <v>0.99055571047029922</v>
      </c>
      <c r="U246" s="54">
        <f t="shared" ca="1" si="40"/>
        <v>7.008320756643655E-3</v>
      </c>
    </row>
    <row r="247" spans="9:21">
      <c r="I247" s="54">
        <f t="shared" ca="1" si="41"/>
        <v>6.0000000000000142</v>
      </c>
      <c r="J247" s="54">
        <f t="shared" ca="1" si="42"/>
        <v>29.550000000000317</v>
      </c>
      <c r="K247" s="54">
        <f t="shared" ca="1" si="36"/>
        <v>-0.14775000000000157</v>
      </c>
      <c r="L247" s="54">
        <f t="shared" ca="1" si="43"/>
        <v>6.9761724191116595E-3</v>
      </c>
      <c r="M247" s="54">
        <f t="shared" ca="1" si="44"/>
        <v>-0.14077382758088991</v>
      </c>
      <c r="N247" s="54">
        <f t="shared" ca="1" si="45"/>
        <v>0</v>
      </c>
      <c r="O247" s="54">
        <f t="shared" ca="1" si="37"/>
        <v>0</v>
      </c>
      <c r="P247" s="54">
        <f t="shared" ca="1" si="46"/>
        <v>1.087393455316083E-2</v>
      </c>
      <c r="R247" s="54">
        <f t="shared" si="47"/>
        <v>24.367000000000079</v>
      </c>
      <c r="S247" s="54">
        <f t="shared" ca="1" si="38"/>
        <v>39.222338165314206</v>
      </c>
      <c r="T247" s="54">
        <f t="shared" ca="1" si="39"/>
        <v>0.99123501735344088</v>
      </c>
      <c r="U247" s="54">
        <f t="shared" ca="1" si="40"/>
        <v>6.5812425039190915E-3</v>
      </c>
    </row>
    <row r="248" spans="9:21">
      <c r="I248" s="54">
        <f t="shared" ca="1" si="41"/>
        <v>6.0000000000000142</v>
      </c>
      <c r="J248" s="54">
        <f t="shared" ca="1" si="42"/>
        <v>29.700000000000315</v>
      </c>
      <c r="K248" s="54">
        <f t="shared" ca="1" si="36"/>
        <v>-0.14850000000000158</v>
      </c>
      <c r="L248" s="54">
        <f t="shared" ca="1" si="43"/>
        <v>6.9761724191116595E-3</v>
      </c>
      <c r="M248" s="54">
        <f t="shared" ca="1" si="44"/>
        <v>-0.14152382758088991</v>
      </c>
      <c r="N248" s="54">
        <f t="shared" ca="1" si="45"/>
        <v>0</v>
      </c>
      <c r="O248" s="54">
        <f t="shared" ca="1" si="37"/>
        <v>0</v>
      </c>
      <c r="P248" s="54">
        <f t="shared" ca="1" si="46"/>
        <v>1.087393455316083E-2</v>
      </c>
      <c r="R248" s="54">
        <f t="shared" si="47"/>
        <v>24.46700000000008</v>
      </c>
      <c r="S248" s="54">
        <f t="shared" ca="1" si="38"/>
        <v>39.372338165314204</v>
      </c>
      <c r="T248" s="54">
        <f t="shared" ca="1" si="39"/>
        <v>0.99187263496032763</v>
      </c>
      <c r="U248" s="54">
        <f t="shared" ca="1" si="40"/>
        <v>6.1744434629239092E-3</v>
      </c>
    </row>
    <row r="249" spans="9:21">
      <c r="I249" s="54">
        <f t="shared" ca="1" si="41"/>
        <v>6.0000000000000142</v>
      </c>
      <c r="J249" s="54">
        <f t="shared" ca="1" si="42"/>
        <v>29.850000000000314</v>
      </c>
      <c r="K249" s="54">
        <f t="shared" ca="1" si="36"/>
        <v>-0.14925000000000158</v>
      </c>
      <c r="L249" s="54">
        <f t="shared" ca="1" si="43"/>
        <v>6.9761724191116595E-3</v>
      </c>
      <c r="M249" s="54">
        <f t="shared" ca="1" si="44"/>
        <v>-0.14227382758088991</v>
      </c>
      <c r="N249" s="54">
        <f t="shared" ca="1" si="45"/>
        <v>0</v>
      </c>
      <c r="O249" s="54">
        <f t="shared" ca="1" si="37"/>
        <v>0</v>
      </c>
      <c r="P249" s="54">
        <f t="shared" ca="1" si="46"/>
        <v>1.087393455316083E-2</v>
      </c>
      <c r="R249" s="54">
        <f t="shared" si="47"/>
        <v>24.567000000000082</v>
      </c>
      <c r="S249" s="54">
        <f t="shared" ca="1" si="38"/>
        <v>39.52233816531421</v>
      </c>
      <c r="T249" s="54">
        <f t="shared" ca="1" si="39"/>
        <v>0.99247056345972418</v>
      </c>
      <c r="U249" s="54">
        <f t="shared" ca="1" si="40"/>
        <v>5.787366440134163E-3</v>
      </c>
    </row>
    <row r="250" spans="9:21">
      <c r="I250" s="54">
        <f t="shared" ca="1" si="41"/>
        <v>6.0000000000000142</v>
      </c>
      <c r="J250" s="54">
        <f t="shared" ca="1" si="42"/>
        <v>30.000000000000313</v>
      </c>
      <c r="K250" s="54">
        <f t="shared" ca="1" si="36"/>
        <v>-0.15000000000000158</v>
      </c>
      <c r="L250" s="54">
        <f t="shared" ca="1" si="43"/>
        <v>6.9761724191116595E-3</v>
      </c>
      <c r="M250" s="54">
        <f t="shared" ca="1" si="44"/>
        <v>-0.14302382758088991</v>
      </c>
      <c r="N250" s="54">
        <f t="shared" ca="1" si="45"/>
        <v>0</v>
      </c>
      <c r="O250" s="54">
        <f t="shared" ca="1" si="37"/>
        <v>0</v>
      </c>
      <c r="P250" s="54">
        <f t="shared" ca="1" si="46"/>
        <v>1.087393455316083E-2</v>
      </c>
      <c r="R250" s="54">
        <f t="shared" si="47"/>
        <v>24.667000000000083</v>
      </c>
      <c r="S250" s="54">
        <f t="shared" ca="1" si="38"/>
        <v>39.672338165314208</v>
      </c>
      <c r="T250" s="54">
        <f t="shared" ca="1" si="39"/>
        <v>0.99303074669360225</v>
      </c>
      <c r="U250" s="54">
        <f t="shared" ca="1" si="40"/>
        <v>5.4194424530940501E-3</v>
      </c>
    </row>
    <row r="251" spans="9:21">
      <c r="I251" s="54">
        <f t="shared" ca="1" si="41"/>
        <v>6.0000000000000142</v>
      </c>
      <c r="J251" s="54">
        <f t="shared" ca="1" si="42"/>
        <v>30.150000000000311</v>
      </c>
      <c r="K251" s="54">
        <f t="shared" ca="1" si="36"/>
        <v>-0.15075000000000155</v>
      </c>
      <c r="L251" s="54">
        <f t="shared" ca="1" si="43"/>
        <v>6.9761724191116595E-3</v>
      </c>
      <c r="M251" s="54">
        <f t="shared" ca="1" si="44"/>
        <v>-0.14377382758088988</v>
      </c>
      <c r="N251" s="54">
        <f t="shared" ca="1" si="45"/>
        <v>0</v>
      </c>
      <c r="O251" s="54">
        <f t="shared" ca="1" si="37"/>
        <v>0</v>
      </c>
      <c r="P251" s="54">
        <f t="shared" ca="1" si="46"/>
        <v>1.087393455316083E-2</v>
      </c>
      <c r="R251" s="54">
        <f t="shared" si="47"/>
        <v>24.767000000000085</v>
      </c>
      <c r="S251" s="54">
        <f t="shared" ca="1" si="38"/>
        <v>39.822338165314214</v>
      </c>
      <c r="T251" s="54">
        <f t="shared" ca="1" si="39"/>
        <v>0.9935550711052844</v>
      </c>
      <c r="U251" s="54">
        <f t="shared" ca="1" si="40"/>
        <v>5.0700928616670407E-3</v>
      </c>
    </row>
    <row r="252" spans="9:21">
      <c r="I252" s="54">
        <f t="shared" ca="1" si="41"/>
        <v>6.0000000000000142</v>
      </c>
      <c r="J252" s="54">
        <f t="shared" ca="1" si="42"/>
        <v>30.30000000000031</v>
      </c>
      <c r="K252" s="54">
        <f t="shared" ca="1" si="36"/>
        <v>-0.15150000000000155</v>
      </c>
      <c r="L252" s="54">
        <f t="shared" ca="1" si="43"/>
        <v>6.9761724191116595E-3</v>
      </c>
      <c r="M252" s="54">
        <f t="shared" ca="1" si="44"/>
        <v>-0.14452382758088989</v>
      </c>
      <c r="N252" s="54">
        <f t="shared" ca="1" si="45"/>
        <v>0</v>
      </c>
      <c r="O252" s="54">
        <f t="shared" ca="1" si="37"/>
        <v>0</v>
      </c>
      <c r="P252" s="54">
        <f t="shared" ca="1" si="46"/>
        <v>1.087393455316083E-2</v>
      </c>
      <c r="R252" s="54">
        <f t="shared" si="47"/>
        <v>24.867000000000086</v>
      </c>
      <c r="S252" s="54">
        <f t="shared" ca="1" si="38"/>
        <v>39.972338165314213</v>
      </c>
      <c r="T252" s="54">
        <f t="shared" ca="1" si="39"/>
        <v>0.99404536487775053</v>
      </c>
      <c r="U252" s="54">
        <f t="shared" ca="1" si="40"/>
        <v>4.7387314388841308E-3</v>
      </c>
    </row>
    <row r="253" spans="9:21">
      <c r="I253" s="54">
        <f t="shared" ca="1" si="41"/>
        <v>6.0000000000000142</v>
      </c>
      <c r="J253" s="54">
        <f t="shared" ca="1" si="42"/>
        <v>30.450000000000308</v>
      </c>
      <c r="K253" s="54">
        <f t="shared" ca="1" si="36"/>
        <v>-0.15225000000000155</v>
      </c>
      <c r="L253" s="54">
        <f t="shared" ca="1" si="43"/>
        <v>6.9761724191116595E-3</v>
      </c>
      <c r="M253" s="54">
        <f t="shared" ca="1" si="44"/>
        <v>-0.14527382758088989</v>
      </c>
      <c r="N253" s="54">
        <f t="shared" ca="1" si="45"/>
        <v>0</v>
      </c>
      <c r="O253" s="54">
        <f t="shared" ca="1" si="37"/>
        <v>0</v>
      </c>
      <c r="P253" s="54">
        <f t="shared" ca="1" si="46"/>
        <v>1.087393455316083E-2</v>
      </c>
      <c r="R253" s="54">
        <f t="shared" si="47"/>
        <v>24.967000000000088</v>
      </c>
      <c r="S253" s="54">
        <f t="shared" ca="1" si="38"/>
        <v>40.122338165314218</v>
      </c>
      <c r="T253" s="54">
        <f t="shared" ca="1" si="39"/>
        <v>0.99450339727573822</v>
      </c>
      <c r="U253" s="54">
        <f t="shared" ca="1" si="40"/>
        <v>4.4247663750086952E-3</v>
      </c>
    </row>
    <row r="254" spans="9:21">
      <c r="I254" s="54">
        <f t="shared" ca="1" si="41"/>
        <v>6.0000000000000142</v>
      </c>
      <c r="J254" s="54">
        <f t="shared" ca="1" si="42"/>
        <v>30.600000000000307</v>
      </c>
      <c r="K254" s="54">
        <f t="shared" ca="1" si="36"/>
        <v>-0.15300000000000155</v>
      </c>
      <c r="L254" s="54">
        <f t="shared" ca="1" si="43"/>
        <v>6.9761724191116595E-3</v>
      </c>
      <c r="M254" s="54">
        <f t="shared" ca="1" si="44"/>
        <v>-0.14602382758088989</v>
      </c>
      <c r="N254" s="54">
        <f t="shared" ca="1" si="45"/>
        <v>0</v>
      </c>
      <c r="O254" s="54">
        <f t="shared" ca="1" si="37"/>
        <v>0</v>
      </c>
      <c r="P254" s="54">
        <f t="shared" ca="1" si="46"/>
        <v>1.087393455316083E-2</v>
      </c>
      <c r="R254" s="54">
        <f t="shared" si="47"/>
        <v>25.067000000000089</v>
      </c>
      <c r="S254" s="54">
        <f t="shared" ca="1" si="38"/>
        <v>40.272338165314217</v>
      </c>
      <c r="T254" s="54">
        <f t="shared" ca="1" si="39"/>
        <v>0.99493087818466808</v>
      </c>
      <c r="U254" s="54">
        <f t="shared" ca="1" si="40"/>
        <v>4.1276022090140649E-3</v>
      </c>
    </row>
    <row r="255" spans="9:21">
      <c r="I255" s="54">
        <f t="shared" ca="1" si="41"/>
        <v>6.0000000000000142</v>
      </c>
      <c r="J255" s="54">
        <f t="shared" ca="1" si="42"/>
        <v>30.750000000000306</v>
      </c>
      <c r="K255" s="54">
        <f t="shared" ca="1" si="36"/>
        <v>-0.15375000000000152</v>
      </c>
      <c r="L255" s="54">
        <f t="shared" ca="1" si="43"/>
        <v>6.9761724191116595E-3</v>
      </c>
      <c r="M255" s="54">
        <f t="shared" ca="1" si="44"/>
        <v>-0.14677382758088986</v>
      </c>
      <c r="N255" s="54">
        <f t="shared" ca="1" si="45"/>
        <v>0</v>
      </c>
      <c r="O255" s="54">
        <f t="shared" ca="1" si="37"/>
        <v>0</v>
      </c>
      <c r="P255" s="54">
        <f t="shared" ca="1" si="46"/>
        <v>1.087393455316083E-2</v>
      </c>
      <c r="R255" s="54">
        <f t="shared" si="47"/>
        <v>25.16700000000009</v>
      </c>
      <c r="S255" s="54">
        <f t="shared" ca="1" si="38"/>
        <v>40.422338165314223</v>
      </c>
      <c r="T255" s="54">
        <f t="shared" ca="1" si="39"/>
        <v>0.99532945783886695</v>
      </c>
      <c r="U255" s="54">
        <f t="shared" ca="1" si="40"/>
        <v>3.8466416822610888E-3</v>
      </c>
    </row>
    <row r="256" spans="9:21">
      <c r="I256" s="54">
        <f t="shared" ca="1" si="41"/>
        <v>6.0000000000000142</v>
      </c>
      <c r="J256" s="54">
        <f t="shared" ca="1" si="42"/>
        <v>30.900000000000304</v>
      </c>
      <c r="K256" s="54">
        <f t="shared" ca="1" si="36"/>
        <v>-0.15450000000000153</v>
      </c>
      <c r="L256" s="54">
        <f t="shared" ca="1" si="43"/>
        <v>6.9761724191116595E-3</v>
      </c>
      <c r="M256" s="54">
        <f t="shared" ca="1" si="44"/>
        <v>-0.14752382758088986</v>
      </c>
      <c r="N256" s="54">
        <f t="shared" ca="1" si="45"/>
        <v>0</v>
      </c>
      <c r="O256" s="54">
        <f t="shared" ca="1" si="37"/>
        <v>0</v>
      </c>
      <c r="P256" s="54">
        <f t="shared" ca="1" si="46"/>
        <v>1.087393455316083E-2</v>
      </c>
      <c r="R256" s="54">
        <f t="shared" si="47"/>
        <v>25.267000000000092</v>
      </c>
      <c r="S256" s="54">
        <f t="shared" ca="1" si="38"/>
        <v>40.572338165314221</v>
      </c>
      <c r="T256" s="54">
        <f t="shared" ca="1" si="39"/>
        <v>0.99570072673107424</v>
      </c>
      <c r="U256" s="54">
        <f t="shared" ca="1" si="40"/>
        <v>3.5812875097642723E-3</v>
      </c>
    </row>
    <row r="257" spans="9:21">
      <c r="I257" s="54">
        <f t="shared" ca="1" si="41"/>
        <v>6.0000000000000142</v>
      </c>
      <c r="J257" s="54">
        <f t="shared" ca="1" si="42"/>
        <v>31.050000000000303</v>
      </c>
      <c r="K257" s="54">
        <f t="shared" ca="1" si="36"/>
        <v>-0.15525000000000153</v>
      </c>
      <c r="L257" s="54">
        <f t="shared" ca="1" si="43"/>
        <v>6.9761724191116595E-3</v>
      </c>
      <c r="M257" s="54">
        <f t="shared" ca="1" si="44"/>
        <v>-0.14827382758088986</v>
      </c>
      <c r="N257" s="54">
        <f t="shared" ca="1" si="45"/>
        <v>0</v>
      </c>
      <c r="O257" s="54">
        <f t="shared" ca="1" si="37"/>
        <v>0</v>
      </c>
      <c r="P257" s="54">
        <f t="shared" ca="1" si="46"/>
        <v>1.087393455316083E-2</v>
      </c>
      <c r="R257" s="54">
        <f t="shared" si="47"/>
        <v>25.367000000000093</v>
      </c>
      <c r="S257" s="54">
        <f t="shared" ca="1" si="38"/>
        <v>40.722338165314227</v>
      </c>
      <c r="T257" s="54">
        <f t="shared" ca="1" si="39"/>
        <v>0.99604621569478502</v>
      </c>
      <c r="U257" s="54">
        <f t="shared" ca="1" si="40"/>
        <v>3.3309440650420418E-3</v>
      </c>
    </row>
    <row r="258" spans="9:21">
      <c r="I258" s="54">
        <f t="shared" ca="1" si="41"/>
        <v>6.0000000000000142</v>
      </c>
      <c r="J258" s="54">
        <f t="shared" ca="1" si="42"/>
        <v>31.200000000000301</v>
      </c>
      <c r="K258" s="54">
        <f t="shared" ca="1" si="36"/>
        <v>-0.1560000000000015</v>
      </c>
      <c r="L258" s="54">
        <f t="shared" ca="1" si="43"/>
        <v>6.9761724191116595E-3</v>
      </c>
      <c r="M258" s="54">
        <f t="shared" ca="1" si="44"/>
        <v>-0.14902382758088983</v>
      </c>
      <c r="N258" s="54">
        <f t="shared" ca="1" si="45"/>
        <v>0</v>
      </c>
      <c r="O258" s="54">
        <f t="shared" ca="1" si="37"/>
        <v>0</v>
      </c>
      <c r="P258" s="54">
        <f t="shared" ca="1" si="46"/>
        <v>1.087393455316083E-2</v>
      </c>
      <c r="R258" s="54">
        <f t="shared" si="47"/>
        <v>25.467000000000095</v>
      </c>
      <c r="S258" s="54">
        <f t="shared" ca="1" si="38"/>
        <v>40.872338165314225</v>
      </c>
      <c r="T258" s="54">
        <f t="shared" ca="1" si="39"/>
        <v>0.99636739615061354</v>
      </c>
      <c r="U258" s="54">
        <f t="shared" ca="1" si="40"/>
        <v>3.0950189751556096E-3</v>
      </c>
    </row>
    <row r="259" spans="9:21">
      <c r="I259" s="54">
        <f t="shared" ca="1" si="41"/>
        <v>6.0000000000000142</v>
      </c>
      <c r="J259" s="54">
        <f t="shared" ca="1" si="42"/>
        <v>31.3500000000003</v>
      </c>
      <c r="K259" s="54">
        <f t="shared" ref="K259:K296" ca="1" si="48">-$C$16*MAX(I259,J259)</f>
        <v>-0.1567500000000015</v>
      </c>
      <c r="L259" s="54">
        <f t="shared" ca="1" si="43"/>
        <v>6.9761724191116595E-3</v>
      </c>
      <c r="M259" s="54">
        <f t="shared" ca="1" si="44"/>
        <v>-0.14977382758088983</v>
      </c>
      <c r="N259" s="54">
        <f t="shared" ca="1" si="45"/>
        <v>0</v>
      </c>
      <c r="O259" s="54">
        <f t="shared" ref="O259:O296" ca="1" si="49">IF(N259=500,U259,N259)</f>
        <v>0</v>
      </c>
      <c r="P259" s="54">
        <f t="shared" ca="1" si="46"/>
        <v>1.087393455316083E-2</v>
      </c>
      <c r="R259" s="54">
        <f t="shared" si="47"/>
        <v>25.567000000000096</v>
      </c>
      <c r="S259" s="54">
        <f t="shared" ref="S259:S296" ca="1" si="50">$B$33*R259+$B$32</f>
        <v>41.022338165314231</v>
      </c>
      <c r="T259" s="54">
        <f t="shared" ref="T259:T296" ca="1" si="51">WEIBULL(R259,$B$5,$C$5,TRUE)*$A$5</f>
        <v>0.99666568050755078</v>
      </c>
      <c r="U259" s="54">
        <f t="shared" ref="U259:U296" ca="1" si="52">WEIBULL(R259,$B$5,$C$5,FALSE)*$A$5</f>
        <v>2.8729246231468356E-3</v>
      </c>
    </row>
    <row r="260" spans="9:21">
      <c r="I260" s="54">
        <f t="shared" ref="I260:I296" ca="1" si="53">IF(S260&lt;$C$21,0,IF(S260&lt;$C$21+$C$17,($S$5-$S$4)+I259,I259))</f>
        <v>6.0000000000000142</v>
      </c>
      <c r="J260" s="54">
        <f t="shared" ref="J260:J296" ca="1" si="54">IF(S260&lt;$C$22,0,MAX(I260,J259+$S$5-$S$4))</f>
        <v>31.500000000000298</v>
      </c>
      <c r="K260" s="54">
        <f t="shared" ca="1" si="48"/>
        <v>-0.1575000000000015</v>
      </c>
      <c r="L260" s="54">
        <f t="shared" ref="L260:L296" ca="1" si="55">IF(K260=0,500,IF(L259=500,U260,L259))</f>
        <v>6.9761724191116595E-3</v>
      </c>
      <c r="M260" s="54">
        <f t="shared" ref="M260:M296" ca="1" si="56">L260+K260</f>
        <v>-0.15052382758088984</v>
      </c>
      <c r="N260" s="54">
        <f t="shared" ref="N260:N296" ca="1" si="57">MAX(M260,0)</f>
        <v>0</v>
      </c>
      <c r="O260" s="54">
        <f t="shared" ca="1" si="49"/>
        <v>0</v>
      </c>
      <c r="P260" s="54">
        <f t="shared" ref="P260:P296" ca="1" si="58">MIN(IF(N260=500,T260,P259+N260/10),$A$5)</f>
        <v>1.087393455316083E-2</v>
      </c>
      <c r="R260" s="54">
        <f t="shared" si="47"/>
        <v>25.667000000000098</v>
      </c>
      <c r="S260" s="54">
        <f t="shared" ca="1" si="50"/>
        <v>41.17233816531423</v>
      </c>
      <c r="T260" s="54">
        <f t="shared" ca="1" si="51"/>
        <v>0.99694242270974276</v>
      </c>
      <c r="U260" s="54">
        <f t="shared" ca="1" si="52"/>
        <v>2.6640795556849076E-3</v>
      </c>
    </row>
    <row r="261" spans="9:21">
      <c r="I261" s="54">
        <f t="shared" ca="1" si="53"/>
        <v>6.0000000000000142</v>
      </c>
      <c r="J261" s="54">
        <f t="shared" ca="1" si="54"/>
        <v>31.650000000000297</v>
      </c>
      <c r="K261" s="54">
        <f t="shared" ca="1" si="48"/>
        <v>-0.1582500000000015</v>
      </c>
      <c r="L261" s="54">
        <f t="shared" ca="1" si="55"/>
        <v>6.9761724191116595E-3</v>
      </c>
      <c r="M261" s="54">
        <f t="shared" ca="1" si="56"/>
        <v>-0.15127382758088984</v>
      </c>
      <c r="N261" s="54">
        <f t="shared" ca="1" si="57"/>
        <v>0</v>
      </c>
      <c r="O261" s="54">
        <f t="shared" ca="1" si="49"/>
        <v>0</v>
      </c>
      <c r="P261" s="54">
        <f t="shared" ca="1" si="58"/>
        <v>1.087393455316083E-2</v>
      </c>
      <c r="R261" s="54">
        <f t="shared" si="47"/>
        <v>25.767000000000099</v>
      </c>
      <c r="S261" s="54">
        <f t="shared" ca="1" si="50"/>
        <v>41.322338165314235</v>
      </c>
      <c r="T261" s="54">
        <f t="shared" ca="1" si="51"/>
        <v>0.99719891891922396</v>
      </c>
      <c r="U261" s="54">
        <f t="shared" ca="1" si="52"/>
        <v>2.4679097943199708E-3</v>
      </c>
    </row>
    <row r="262" spans="9:21">
      <c r="I262" s="54">
        <f t="shared" ca="1" si="53"/>
        <v>6.0000000000000142</v>
      </c>
      <c r="J262" s="54">
        <f t="shared" ca="1" si="54"/>
        <v>31.800000000000296</v>
      </c>
      <c r="K262" s="54">
        <f t="shared" ca="1" si="48"/>
        <v>-0.15900000000000147</v>
      </c>
      <c r="L262" s="54">
        <f t="shared" ca="1" si="55"/>
        <v>6.9761724191116595E-3</v>
      </c>
      <c r="M262" s="54">
        <f t="shared" ca="1" si="56"/>
        <v>-0.15202382758088981</v>
      </c>
      <c r="N262" s="54">
        <f t="shared" ca="1" si="57"/>
        <v>0</v>
      </c>
      <c r="O262" s="54">
        <f t="shared" ca="1" si="49"/>
        <v>0</v>
      </c>
      <c r="P262" s="54">
        <f t="shared" ca="1" si="58"/>
        <v>1.087393455316083E-2</v>
      </c>
      <c r="R262" s="54">
        <f t="shared" ref="R262:R296" si="59">R261+0.1</f>
        <v>25.8670000000001</v>
      </c>
      <c r="S262" s="54">
        <f t="shared" ca="1" si="50"/>
        <v>41.472338165314234</v>
      </c>
      <c r="T262" s="54">
        <f t="shared" ca="1" si="51"/>
        <v>0.99743640832491187</v>
      </c>
      <c r="U262" s="54">
        <f t="shared" ca="1" si="52"/>
        <v>2.2838500493168089E-3</v>
      </c>
    </row>
    <row r="263" spans="9:21">
      <c r="I263" s="54">
        <f t="shared" ca="1" si="53"/>
        <v>6.0000000000000142</v>
      </c>
      <c r="J263" s="54">
        <f t="shared" ca="1" si="54"/>
        <v>31.950000000000294</v>
      </c>
      <c r="K263" s="54">
        <f t="shared" ca="1" si="48"/>
        <v>-0.15975000000000147</v>
      </c>
      <c r="L263" s="54">
        <f t="shared" ca="1" si="55"/>
        <v>6.9761724191116595E-3</v>
      </c>
      <c r="M263" s="54">
        <f t="shared" ca="1" si="56"/>
        <v>-0.15277382758088981</v>
      </c>
      <c r="N263" s="54">
        <f t="shared" ca="1" si="57"/>
        <v>0</v>
      </c>
      <c r="O263" s="54">
        <f t="shared" ca="1" si="49"/>
        <v>0</v>
      </c>
      <c r="P263" s="54">
        <f t="shared" ca="1" si="58"/>
        <v>1.087393455316083E-2</v>
      </c>
      <c r="R263" s="54">
        <f t="shared" si="59"/>
        <v>25.967000000000102</v>
      </c>
      <c r="S263" s="54">
        <f t="shared" ca="1" si="50"/>
        <v>41.62233816531424</v>
      </c>
      <c r="T263" s="54">
        <f t="shared" ca="1" si="51"/>
        <v>0.99765607406809198</v>
      </c>
      <c r="U263" s="54">
        <f t="shared" ca="1" si="52"/>
        <v>2.1113448355979158E-3</v>
      </c>
    </row>
    <row r="264" spans="9:21">
      <c r="I264" s="54">
        <f t="shared" ca="1" si="53"/>
        <v>6.0000000000000142</v>
      </c>
      <c r="J264" s="54">
        <f t="shared" ca="1" si="54"/>
        <v>32.100000000000293</v>
      </c>
      <c r="K264" s="54">
        <f t="shared" ca="1" si="48"/>
        <v>-0.16050000000000147</v>
      </c>
      <c r="L264" s="54">
        <f t="shared" ca="1" si="55"/>
        <v>6.9761724191116595E-3</v>
      </c>
      <c r="M264" s="54">
        <f t="shared" ca="1" si="56"/>
        <v>-0.15352382758088981</v>
      </c>
      <c r="N264" s="54">
        <f t="shared" ca="1" si="57"/>
        <v>0</v>
      </c>
      <c r="O264" s="54">
        <f t="shared" ca="1" si="49"/>
        <v>0</v>
      </c>
      <c r="P264" s="54">
        <f t="shared" ca="1" si="58"/>
        <v>1.087393455316083E-2</v>
      </c>
      <c r="R264" s="54">
        <f t="shared" si="59"/>
        <v>26.067000000000103</v>
      </c>
      <c r="S264" s="54">
        <f t="shared" ca="1" si="50"/>
        <v>41.772338165314238</v>
      </c>
      <c r="T264" s="54">
        <f t="shared" ca="1" si="51"/>
        <v>0.99785904427460292</v>
      </c>
      <c r="U264" s="54">
        <f t="shared" ca="1" si="52"/>
        <v>1.9498494908612167E-3</v>
      </c>
    </row>
    <row r="265" spans="9:21">
      <c r="I265" s="54">
        <f t="shared" ca="1" si="53"/>
        <v>6.0000000000000142</v>
      </c>
      <c r="J265" s="54">
        <f t="shared" ca="1" si="54"/>
        <v>32.250000000000291</v>
      </c>
      <c r="K265" s="54">
        <f t="shared" ca="1" si="48"/>
        <v>-0.16125000000000145</v>
      </c>
      <c r="L265" s="54">
        <f t="shared" ca="1" si="55"/>
        <v>6.9761724191116595E-3</v>
      </c>
      <c r="M265" s="54">
        <f t="shared" ca="1" si="56"/>
        <v>-0.15427382758088978</v>
      </c>
      <c r="N265" s="54">
        <f t="shared" ca="1" si="57"/>
        <v>0</v>
      </c>
      <c r="O265" s="54">
        <f t="shared" ca="1" si="49"/>
        <v>0</v>
      </c>
      <c r="P265" s="54">
        <f t="shared" ca="1" si="58"/>
        <v>1.087393455316083E-2</v>
      </c>
      <c r="R265" s="54">
        <f t="shared" si="59"/>
        <v>26.167000000000105</v>
      </c>
      <c r="S265" s="54">
        <f t="shared" ca="1" si="50"/>
        <v>41.922338165314244</v>
      </c>
      <c r="T265" s="54">
        <f t="shared" ca="1" si="51"/>
        <v>0.99804639318396438</v>
      </c>
      <c r="U265" s="54">
        <f t="shared" ca="1" si="52"/>
        <v>1.7988310964497237E-3</v>
      </c>
    </row>
    <row r="266" spans="9:21">
      <c r="I266" s="54">
        <f t="shared" ca="1" si="53"/>
        <v>6.0000000000000142</v>
      </c>
      <c r="J266" s="54">
        <f t="shared" ca="1" si="54"/>
        <v>32.40000000000029</v>
      </c>
      <c r="K266" s="54">
        <f t="shared" ca="1" si="48"/>
        <v>-0.16200000000000145</v>
      </c>
      <c r="L266" s="54">
        <f t="shared" ca="1" si="55"/>
        <v>6.9761724191116595E-3</v>
      </c>
      <c r="M266" s="54">
        <f t="shared" ca="1" si="56"/>
        <v>-0.15502382758088978</v>
      </c>
      <c r="N266" s="54">
        <f t="shared" ca="1" si="57"/>
        <v>0</v>
      </c>
      <c r="O266" s="54">
        <f t="shared" ca="1" si="49"/>
        <v>0</v>
      </c>
      <c r="P266" s="54">
        <f t="shared" ca="1" si="58"/>
        <v>1.087393455316083E-2</v>
      </c>
      <c r="R266" s="54">
        <f t="shared" si="59"/>
        <v>26.267000000000106</v>
      </c>
      <c r="S266" s="54">
        <f t="shared" ca="1" si="50"/>
        <v>42.072338165314243</v>
      </c>
      <c r="T266" s="54">
        <f t="shared" ca="1" si="51"/>
        <v>0.99821914236577125</v>
      </c>
      <c r="U266" s="54">
        <f t="shared" ca="1" si="52"/>
        <v>1.6577693020359868E-3</v>
      </c>
    </row>
    <row r="267" spans="9:21">
      <c r="I267" s="54">
        <f t="shared" ca="1" si="53"/>
        <v>6.0000000000000142</v>
      </c>
      <c r="J267" s="54">
        <f t="shared" ca="1" si="54"/>
        <v>32.550000000000288</v>
      </c>
      <c r="K267" s="54">
        <f t="shared" ca="1" si="48"/>
        <v>-0.16275000000000145</v>
      </c>
      <c r="L267" s="54">
        <f t="shared" ca="1" si="55"/>
        <v>6.9761724191116595E-3</v>
      </c>
      <c r="M267" s="54">
        <f t="shared" ca="1" si="56"/>
        <v>-0.15577382758088978</v>
      </c>
      <c r="N267" s="54">
        <f t="shared" ca="1" si="57"/>
        <v>0</v>
      </c>
      <c r="O267" s="54">
        <f t="shared" ca="1" si="49"/>
        <v>0</v>
      </c>
      <c r="P267" s="54">
        <f t="shared" ca="1" si="58"/>
        <v>1.087393455316083E-2</v>
      </c>
      <c r="R267" s="54">
        <f t="shared" si="59"/>
        <v>26.367000000000107</v>
      </c>
      <c r="S267" s="54">
        <f t="shared" ca="1" si="50"/>
        <v>42.222338165314248</v>
      </c>
      <c r="T267" s="54">
        <f t="shared" ca="1" si="51"/>
        <v>0.99837826201380953</v>
      </c>
      <c r="U267" s="54">
        <f t="shared" ca="1" si="52"/>
        <v>1.5261570556408914E-3</v>
      </c>
    </row>
    <row r="268" spans="9:21">
      <c r="I268" s="54">
        <f t="shared" ca="1" si="53"/>
        <v>6.0000000000000142</v>
      </c>
      <c r="J268" s="54">
        <f t="shared" ca="1" si="54"/>
        <v>32.700000000000287</v>
      </c>
      <c r="K268" s="54">
        <f t="shared" ca="1" si="48"/>
        <v>-0.16350000000000145</v>
      </c>
      <c r="L268" s="54">
        <f t="shared" ca="1" si="55"/>
        <v>6.9761724191116595E-3</v>
      </c>
      <c r="M268" s="54">
        <f t="shared" ca="1" si="56"/>
        <v>-0.15652382758088978</v>
      </c>
      <c r="N268" s="54">
        <f t="shared" ca="1" si="57"/>
        <v>0</v>
      </c>
      <c r="O268" s="54">
        <f t="shared" ca="1" si="49"/>
        <v>0</v>
      </c>
      <c r="P268" s="54">
        <f t="shared" ca="1" si="58"/>
        <v>1.087393455316083E-2</v>
      </c>
      <c r="R268" s="54">
        <f t="shared" si="59"/>
        <v>26.467000000000109</v>
      </c>
      <c r="S268" s="54">
        <f t="shared" ca="1" si="50"/>
        <v>42.372338165314247</v>
      </c>
      <c r="T268" s="54">
        <f t="shared" ca="1" si="51"/>
        <v>0.99852467230851893</v>
      </c>
      <c r="U268" s="54">
        <f t="shared" ca="1" si="52"/>
        <v>1.4035012409325458E-3</v>
      </c>
    </row>
    <row r="269" spans="9:21">
      <c r="I269" s="54">
        <f t="shared" ca="1" si="53"/>
        <v>6.0000000000000142</v>
      </c>
      <c r="J269" s="54">
        <f t="shared" ca="1" si="54"/>
        <v>32.850000000000286</v>
      </c>
      <c r="K269" s="54">
        <f t="shared" ca="1" si="48"/>
        <v>-0.16425000000000142</v>
      </c>
      <c r="L269" s="54">
        <f t="shared" ca="1" si="55"/>
        <v>6.9761724191116595E-3</v>
      </c>
      <c r="M269" s="54">
        <f t="shared" ca="1" si="56"/>
        <v>-0.15727382758088976</v>
      </c>
      <c r="N269" s="54">
        <f t="shared" ca="1" si="57"/>
        <v>0</v>
      </c>
      <c r="O269" s="54">
        <f t="shared" ca="1" si="49"/>
        <v>0</v>
      </c>
      <c r="P269" s="54">
        <f t="shared" ca="1" si="58"/>
        <v>1.087393455316083E-2</v>
      </c>
      <c r="R269" s="54">
        <f t="shared" si="59"/>
        <v>26.56700000000011</v>
      </c>
      <c r="S269" s="54">
        <f t="shared" ca="1" si="50"/>
        <v>42.522338165314252</v>
      </c>
      <c r="T269" s="54">
        <f t="shared" ca="1" si="51"/>
        <v>0.99865924483864676</v>
      </c>
      <c r="U269" s="54">
        <f t="shared" ca="1" si="52"/>
        <v>1.2893232241448995E-3</v>
      </c>
    </row>
    <row r="270" spans="9:21">
      <c r="I270" s="54">
        <f t="shared" ca="1" si="53"/>
        <v>6.0000000000000142</v>
      </c>
      <c r="J270" s="54">
        <f t="shared" ca="1" si="54"/>
        <v>33.000000000000284</v>
      </c>
      <c r="K270" s="54">
        <f t="shared" ca="1" si="48"/>
        <v>-0.16500000000000142</v>
      </c>
      <c r="L270" s="54">
        <f t="shared" ca="1" si="55"/>
        <v>6.9761724191116595E-3</v>
      </c>
      <c r="M270" s="54">
        <f t="shared" ca="1" si="56"/>
        <v>-0.15802382758088976</v>
      </c>
      <c r="N270" s="54">
        <f t="shared" ca="1" si="57"/>
        <v>0</v>
      </c>
      <c r="O270" s="54">
        <f t="shared" ca="1" si="49"/>
        <v>0</v>
      </c>
      <c r="P270" s="54">
        <f t="shared" ca="1" si="58"/>
        <v>1.087393455316083E-2</v>
      </c>
      <c r="R270" s="54">
        <f t="shared" si="59"/>
        <v>26.667000000000112</v>
      </c>
      <c r="S270" s="54">
        <f t="shared" ca="1" si="50"/>
        <v>42.672338165314251</v>
      </c>
      <c r="T270" s="54">
        <f t="shared" ca="1" si="51"/>
        <v>0.99878280407318432</v>
      </c>
      <c r="U270" s="54">
        <f t="shared" ca="1" si="52"/>
        <v>1.1831593133153778E-3</v>
      </c>
    </row>
    <row r="271" spans="9:21">
      <c r="I271" s="54">
        <f t="shared" ca="1" si="53"/>
        <v>6.0000000000000142</v>
      </c>
      <c r="J271" s="54">
        <f t="shared" ca="1" si="54"/>
        <v>33.150000000000283</v>
      </c>
      <c r="K271" s="54">
        <f t="shared" ca="1" si="48"/>
        <v>-0.16575000000000142</v>
      </c>
      <c r="L271" s="54">
        <f t="shared" ca="1" si="55"/>
        <v>6.9761724191116595E-3</v>
      </c>
      <c r="M271" s="54">
        <f t="shared" ca="1" si="56"/>
        <v>-0.15877382758088976</v>
      </c>
      <c r="N271" s="54">
        <f t="shared" ca="1" si="57"/>
        <v>0</v>
      </c>
      <c r="O271" s="54">
        <f t="shared" ca="1" si="49"/>
        <v>0</v>
      </c>
      <c r="P271" s="54">
        <f t="shared" ca="1" si="58"/>
        <v>1.087393455316083E-2</v>
      </c>
      <c r="R271" s="54">
        <f t="shared" si="59"/>
        <v>26.767000000000113</v>
      </c>
      <c r="S271" s="54">
        <f t="shared" ca="1" si="50"/>
        <v>42.822338165314257</v>
      </c>
      <c r="T271" s="54">
        <f t="shared" ca="1" si="51"/>
        <v>0.99889612887496826</v>
      </c>
      <c r="U271" s="54">
        <f t="shared" ca="1" si="52"/>
        <v>1.0845611328664166E-3</v>
      </c>
    </row>
    <row r="272" spans="9:21">
      <c r="I272" s="54">
        <f t="shared" ca="1" si="53"/>
        <v>6.0000000000000142</v>
      </c>
      <c r="J272" s="54">
        <f t="shared" ca="1" si="54"/>
        <v>33.300000000000281</v>
      </c>
      <c r="K272" s="54">
        <f t="shared" ca="1" si="48"/>
        <v>-0.1665000000000014</v>
      </c>
      <c r="L272" s="54">
        <f t="shared" ca="1" si="55"/>
        <v>6.9761724191116595E-3</v>
      </c>
      <c r="M272" s="54">
        <f t="shared" ca="1" si="56"/>
        <v>-0.15952382758088973</v>
      </c>
      <c r="N272" s="54">
        <f t="shared" ca="1" si="57"/>
        <v>0</v>
      </c>
      <c r="O272" s="54">
        <f t="shared" ca="1" si="49"/>
        <v>0</v>
      </c>
      <c r="P272" s="54">
        <f t="shared" ca="1" si="58"/>
        <v>1.087393455316083E-2</v>
      </c>
      <c r="R272" s="54">
        <f t="shared" si="59"/>
        <v>26.867000000000115</v>
      </c>
      <c r="S272" s="54">
        <f t="shared" ca="1" si="50"/>
        <v>42.972338165314255</v>
      </c>
      <c r="T272" s="54">
        <f t="shared" ca="1" si="51"/>
        <v>0.9989999540476453</v>
      </c>
      <c r="U272" s="54">
        <f t="shared" ca="1" si="52"/>
        <v>9.930959168454052E-4</v>
      </c>
    </row>
    <row r="273" spans="9:21">
      <c r="I273" s="54">
        <f t="shared" ca="1" si="53"/>
        <v>6.0000000000000142</v>
      </c>
      <c r="J273" s="54">
        <f t="shared" ca="1" si="54"/>
        <v>33.45000000000028</v>
      </c>
      <c r="K273" s="54">
        <f t="shared" ca="1" si="48"/>
        <v>-0.1672500000000014</v>
      </c>
      <c r="L273" s="54">
        <f t="shared" ca="1" si="55"/>
        <v>6.9761724191116595E-3</v>
      </c>
      <c r="M273" s="54">
        <f t="shared" ca="1" si="56"/>
        <v>-0.16027382758088973</v>
      </c>
      <c r="N273" s="54">
        <f t="shared" ca="1" si="57"/>
        <v>0</v>
      </c>
      <c r="O273" s="54">
        <f t="shared" ca="1" si="49"/>
        <v>0</v>
      </c>
      <c r="P273" s="54">
        <f t="shared" ca="1" si="58"/>
        <v>1.087393455316083E-2</v>
      </c>
      <c r="R273" s="54">
        <f t="shared" si="59"/>
        <v>26.967000000000116</v>
      </c>
      <c r="S273" s="54">
        <f t="shared" ca="1" si="50"/>
        <v>43.122338165314261</v>
      </c>
      <c r="T273" s="54">
        <f t="shared" ca="1" si="51"/>
        <v>0.99909497190803964</v>
      </c>
      <c r="U273" s="54">
        <f t="shared" ca="1" si="52"/>
        <v>9.0834672439164387E-4</v>
      </c>
    </row>
    <row r="274" spans="9:21">
      <c r="I274" s="54">
        <f t="shared" ca="1" si="53"/>
        <v>6.0000000000000142</v>
      </c>
      <c r="J274" s="54">
        <f t="shared" ca="1" si="54"/>
        <v>33.600000000000279</v>
      </c>
      <c r="K274" s="54">
        <f t="shared" ca="1" si="48"/>
        <v>-0.1680000000000014</v>
      </c>
      <c r="L274" s="54">
        <f t="shared" ca="1" si="55"/>
        <v>6.9761724191116595E-3</v>
      </c>
      <c r="M274" s="54">
        <f t="shared" ca="1" si="56"/>
        <v>-0.16102382758088973</v>
      </c>
      <c r="N274" s="54">
        <f t="shared" ca="1" si="57"/>
        <v>0</v>
      </c>
      <c r="O274" s="54">
        <f t="shared" ca="1" si="49"/>
        <v>0</v>
      </c>
      <c r="P274" s="54">
        <f t="shared" ca="1" si="58"/>
        <v>1.087393455316083E-2</v>
      </c>
      <c r="R274" s="54">
        <f t="shared" si="59"/>
        <v>27.067000000000117</v>
      </c>
      <c r="S274" s="54">
        <f t="shared" ca="1" si="50"/>
        <v>43.27233816531426</v>
      </c>
      <c r="T274" s="54">
        <f t="shared" ca="1" si="51"/>
        <v>0.99918183387633741</v>
      </c>
      <c r="U274" s="54">
        <f t="shared" ca="1" si="52"/>
        <v>8.299125812169174E-4</v>
      </c>
    </row>
    <row r="275" spans="9:21">
      <c r="I275" s="54">
        <f t="shared" ca="1" si="53"/>
        <v>6.0000000000000142</v>
      </c>
      <c r="J275" s="54">
        <f t="shared" ca="1" si="54"/>
        <v>33.750000000000277</v>
      </c>
      <c r="K275" s="54">
        <f t="shared" ca="1" si="48"/>
        <v>-0.1687500000000014</v>
      </c>
      <c r="L275" s="54">
        <f t="shared" ca="1" si="55"/>
        <v>6.9761724191116595E-3</v>
      </c>
      <c r="M275" s="54">
        <f t="shared" ca="1" si="56"/>
        <v>-0.16177382758088973</v>
      </c>
      <c r="N275" s="54">
        <f t="shared" ca="1" si="57"/>
        <v>0</v>
      </c>
      <c r="O275" s="54">
        <f t="shared" ca="1" si="49"/>
        <v>0</v>
      </c>
      <c r="P275" s="54">
        <f t="shared" ca="1" si="58"/>
        <v>1.087393455316083E-2</v>
      </c>
      <c r="R275" s="54">
        <f t="shared" si="59"/>
        <v>27.167000000000119</v>
      </c>
      <c r="S275" s="54">
        <f t="shared" ca="1" si="50"/>
        <v>43.422338165314265</v>
      </c>
      <c r="T275" s="54">
        <f t="shared" ca="1" si="51"/>
        <v>0.99926115207688293</v>
      </c>
      <c r="U275" s="54">
        <f t="shared" ca="1" si="52"/>
        <v>7.5740855106886393E-4</v>
      </c>
    </row>
    <row r="276" spans="9:21">
      <c r="I276" s="54">
        <f t="shared" ca="1" si="53"/>
        <v>6.0000000000000142</v>
      </c>
      <c r="J276" s="54">
        <f t="shared" ca="1" si="54"/>
        <v>33.900000000000276</v>
      </c>
      <c r="K276" s="54">
        <f t="shared" ca="1" si="48"/>
        <v>-0.16950000000000137</v>
      </c>
      <c r="L276" s="54">
        <f t="shared" ca="1" si="55"/>
        <v>6.9761724191116595E-3</v>
      </c>
      <c r="M276" s="54">
        <f t="shared" ca="1" si="56"/>
        <v>-0.16252382758088971</v>
      </c>
      <c r="N276" s="54">
        <f t="shared" ca="1" si="57"/>
        <v>0</v>
      </c>
      <c r="O276" s="54">
        <f t="shared" ca="1" si="49"/>
        <v>0</v>
      </c>
      <c r="P276" s="54">
        <f t="shared" ca="1" si="58"/>
        <v>1.087393455316083E-2</v>
      </c>
      <c r="R276" s="54">
        <f t="shared" si="59"/>
        <v>27.26700000000012</v>
      </c>
      <c r="S276" s="54">
        <f t="shared" ca="1" si="50"/>
        <v>43.572338165314264</v>
      </c>
      <c r="T276" s="54">
        <f t="shared" ca="1" si="51"/>
        <v>0.99933350094279216</v>
      </c>
      <c r="U276" s="54">
        <f t="shared" ca="1" si="52"/>
        <v>6.9046574129348278E-4</v>
      </c>
    </row>
    <row r="277" spans="9:21">
      <c r="I277" s="54">
        <f t="shared" ca="1" si="53"/>
        <v>6.0000000000000142</v>
      </c>
      <c r="J277" s="54">
        <f t="shared" ca="1" si="54"/>
        <v>34.050000000000274</v>
      </c>
      <c r="K277" s="54">
        <f t="shared" ca="1" si="48"/>
        <v>-0.17025000000000137</v>
      </c>
      <c r="L277" s="54">
        <f t="shared" ca="1" si="55"/>
        <v>6.9761724191116595E-3</v>
      </c>
      <c r="M277" s="54">
        <f t="shared" ca="1" si="56"/>
        <v>-0.16327382758088971</v>
      </c>
      <c r="N277" s="54">
        <f t="shared" ca="1" si="57"/>
        <v>0</v>
      </c>
      <c r="O277" s="54">
        <f t="shared" ca="1" si="49"/>
        <v>0</v>
      </c>
      <c r="P277" s="54">
        <f t="shared" ca="1" si="58"/>
        <v>1.087393455316083E-2</v>
      </c>
      <c r="R277" s="54">
        <f t="shared" si="59"/>
        <v>27.367000000000122</v>
      </c>
      <c r="S277" s="54">
        <f t="shared" ca="1" si="50"/>
        <v>43.72233816531427</v>
      </c>
      <c r="T277" s="54">
        <f t="shared" ca="1" si="51"/>
        <v>0.99939941881800376</v>
      </c>
      <c r="U277" s="54">
        <f t="shared" ca="1" si="52"/>
        <v>6.2873124672600128E-4</v>
      </c>
    </row>
    <row r="278" spans="9:21">
      <c r="I278" s="54">
        <f t="shared" ca="1" si="53"/>
        <v>6.0000000000000142</v>
      </c>
      <c r="J278" s="54">
        <f t="shared" ca="1" si="54"/>
        <v>34.200000000000273</v>
      </c>
      <c r="K278" s="54">
        <f t="shared" ca="1" si="48"/>
        <v>-0.17100000000000137</v>
      </c>
      <c r="L278" s="54">
        <f t="shared" ca="1" si="55"/>
        <v>6.9761724191116595E-3</v>
      </c>
      <c r="M278" s="54">
        <f t="shared" ca="1" si="56"/>
        <v>-0.16402382758088971</v>
      </c>
      <c r="N278" s="54">
        <f t="shared" ca="1" si="57"/>
        <v>0</v>
      </c>
      <c r="O278" s="54">
        <f t="shared" ca="1" si="49"/>
        <v>0</v>
      </c>
      <c r="P278" s="54">
        <f t="shared" ca="1" si="58"/>
        <v>1.087393455316083E-2</v>
      </c>
      <c r="R278" s="54">
        <f t="shared" si="59"/>
        <v>27.467000000000123</v>
      </c>
      <c r="S278" s="54">
        <f t="shared" ca="1" si="50"/>
        <v>43.872338165314268</v>
      </c>
      <c r="T278" s="54">
        <f t="shared" ca="1" si="51"/>
        <v>0.99945940955081347</v>
      </c>
      <c r="U278" s="54">
        <f t="shared" ca="1" si="52"/>
        <v>5.7186803621878135E-4</v>
      </c>
    </row>
    <row r="279" spans="9:21">
      <c r="I279" s="54">
        <f t="shared" ca="1" si="53"/>
        <v>6.0000000000000142</v>
      </c>
      <c r="J279" s="54">
        <f t="shared" ca="1" si="54"/>
        <v>34.350000000000271</v>
      </c>
      <c r="K279" s="54">
        <f t="shared" ca="1" si="48"/>
        <v>-0.17175000000000137</v>
      </c>
      <c r="L279" s="54">
        <f t="shared" ca="1" si="55"/>
        <v>6.9761724191116595E-3</v>
      </c>
      <c r="M279" s="54">
        <f t="shared" ca="1" si="56"/>
        <v>-0.16477382758088971</v>
      </c>
      <c r="N279" s="54">
        <f t="shared" ca="1" si="57"/>
        <v>0</v>
      </c>
      <c r="O279" s="54">
        <f t="shared" ca="1" si="49"/>
        <v>0</v>
      </c>
      <c r="P279" s="54">
        <f t="shared" ca="1" si="58"/>
        <v>1.087393455316083E-2</v>
      </c>
      <c r="R279" s="54">
        <f t="shared" si="59"/>
        <v>27.567000000000125</v>
      </c>
      <c r="S279" s="54">
        <f t="shared" ca="1" si="50"/>
        <v>44.022338165314274</v>
      </c>
      <c r="T279" s="54">
        <f t="shared" ca="1" si="51"/>
        <v>0.99951394407337624</v>
      </c>
      <c r="U279" s="54">
        <f t="shared" ca="1" si="52"/>
        <v>5.1955478616225702E-4</v>
      </c>
    </row>
    <row r="280" spans="9:21">
      <c r="I280" s="54">
        <f t="shared" ca="1" si="53"/>
        <v>6.0000000000000142</v>
      </c>
      <c r="J280" s="54">
        <f t="shared" ca="1" si="54"/>
        <v>34.50000000000027</v>
      </c>
      <c r="K280" s="54">
        <f t="shared" ca="1" si="48"/>
        <v>-0.17250000000000135</v>
      </c>
      <c r="L280" s="54">
        <f t="shared" ca="1" si="55"/>
        <v>6.9761724191116595E-3</v>
      </c>
      <c r="M280" s="54">
        <f t="shared" ca="1" si="56"/>
        <v>-0.16552382758088968</v>
      </c>
      <c r="N280" s="54">
        <f t="shared" ca="1" si="57"/>
        <v>0</v>
      </c>
      <c r="O280" s="54">
        <f t="shared" ca="1" si="49"/>
        <v>0</v>
      </c>
      <c r="P280" s="54">
        <f t="shared" ca="1" si="58"/>
        <v>1.087393455316083E-2</v>
      </c>
      <c r="R280" s="54">
        <f t="shared" si="59"/>
        <v>27.667000000000126</v>
      </c>
      <c r="S280" s="54">
        <f t="shared" ca="1" si="50"/>
        <v>44.172338165314272</v>
      </c>
      <c r="T280" s="54">
        <f t="shared" ca="1" si="51"/>
        <v>0.99956346196209056</v>
      </c>
      <c r="U280" s="54">
        <f t="shared" ca="1" si="52"/>
        <v>4.7148566537140424E-4</v>
      </c>
    </row>
    <row r="281" spans="9:21">
      <c r="I281" s="54">
        <f t="shared" ca="1" si="53"/>
        <v>6.0000000000000142</v>
      </c>
      <c r="J281" s="54">
        <f t="shared" ca="1" si="54"/>
        <v>34.650000000000269</v>
      </c>
      <c r="K281" s="54">
        <f t="shared" ca="1" si="48"/>
        <v>-0.17325000000000135</v>
      </c>
      <c r="L281" s="54">
        <f t="shared" ca="1" si="55"/>
        <v>6.9761724191116595E-3</v>
      </c>
      <c r="M281" s="54">
        <f t="shared" ca="1" si="56"/>
        <v>-0.16627382758088968</v>
      </c>
      <c r="N281" s="54">
        <f t="shared" ca="1" si="57"/>
        <v>0</v>
      </c>
      <c r="O281" s="54">
        <f t="shared" ca="1" si="49"/>
        <v>0</v>
      </c>
      <c r="P281" s="54">
        <f t="shared" ca="1" si="58"/>
        <v>1.087393455316083E-2</v>
      </c>
      <c r="R281" s="54">
        <f t="shared" si="59"/>
        <v>27.767000000000127</v>
      </c>
      <c r="S281" s="54">
        <f t="shared" ca="1" si="50"/>
        <v>44.322338165314278</v>
      </c>
      <c r="T281" s="54">
        <f t="shared" ca="1" si="51"/>
        <v>0.99960837297422334</v>
      </c>
      <c r="U281" s="54">
        <f t="shared" ca="1" si="52"/>
        <v>4.2737007569766504E-4</v>
      </c>
    </row>
    <row r="282" spans="9:21">
      <c r="I282" s="54">
        <f t="shared" ca="1" si="53"/>
        <v>6.0000000000000142</v>
      </c>
      <c r="J282" s="54">
        <f t="shared" ca="1" si="54"/>
        <v>34.800000000000267</v>
      </c>
      <c r="K282" s="54">
        <f t="shared" ca="1" si="48"/>
        <v>-0.17400000000000135</v>
      </c>
      <c r="L282" s="54">
        <f t="shared" ca="1" si="55"/>
        <v>6.9761724191116595E-3</v>
      </c>
      <c r="M282" s="54">
        <f t="shared" ca="1" si="56"/>
        <v>-0.16702382758088968</v>
      </c>
      <c r="N282" s="54">
        <f t="shared" ca="1" si="57"/>
        <v>0</v>
      </c>
      <c r="O282" s="54">
        <f t="shared" ca="1" si="49"/>
        <v>0</v>
      </c>
      <c r="P282" s="54">
        <f t="shared" ca="1" si="58"/>
        <v>1.087393455316083E-2</v>
      </c>
      <c r="R282" s="54">
        <f t="shared" si="59"/>
        <v>27.867000000000129</v>
      </c>
      <c r="S282" s="54">
        <f t="shared" ca="1" si="50"/>
        <v>44.472338165314277</v>
      </c>
      <c r="T282" s="54">
        <f t="shared" ca="1" si="51"/>
        <v>0.99964905855656061</v>
      </c>
      <c r="U282" s="54">
        <f t="shared" ca="1" si="52"/>
        <v>3.869323526863558E-4</v>
      </c>
    </row>
    <row r="283" spans="9:21">
      <c r="I283" s="54">
        <f t="shared" ca="1" si="53"/>
        <v>6.0000000000000142</v>
      </c>
      <c r="J283" s="54">
        <f t="shared" ca="1" si="54"/>
        <v>34.950000000000266</v>
      </c>
      <c r="K283" s="54">
        <f t="shared" ca="1" si="48"/>
        <v>-0.17475000000000132</v>
      </c>
      <c r="L283" s="54">
        <f t="shared" ca="1" si="55"/>
        <v>6.9761724191116595E-3</v>
      </c>
      <c r="M283" s="54">
        <f t="shared" ca="1" si="56"/>
        <v>-0.16777382758088966</v>
      </c>
      <c r="N283" s="54">
        <f t="shared" ca="1" si="57"/>
        <v>0</v>
      </c>
      <c r="O283" s="54">
        <f t="shared" ca="1" si="49"/>
        <v>0</v>
      </c>
      <c r="P283" s="54">
        <f t="shared" ca="1" si="58"/>
        <v>1.087393455316083E-2</v>
      </c>
      <c r="R283" s="54">
        <f t="shared" si="59"/>
        <v>27.96700000000013</v>
      </c>
      <c r="S283" s="54">
        <f t="shared" ca="1" si="50"/>
        <v>44.622338165314282</v>
      </c>
      <c r="T283" s="54">
        <f t="shared" ca="1" si="51"/>
        <v>0.99968587332230552</v>
      </c>
      <c r="U283" s="54">
        <f t="shared" ca="1" si="52"/>
        <v>3.499114305341313E-4</v>
      </c>
    </row>
    <row r="284" spans="9:21">
      <c r="I284" s="54">
        <f t="shared" ca="1" si="53"/>
        <v>6.0000000000000142</v>
      </c>
      <c r="J284" s="54">
        <f t="shared" ca="1" si="54"/>
        <v>35.100000000000264</v>
      </c>
      <c r="K284" s="54">
        <f t="shared" ca="1" si="48"/>
        <v>-0.17550000000000132</v>
      </c>
      <c r="L284" s="54">
        <f t="shared" ca="1" si="55"/>
        <v>6.9761724191116595E-3</v>
      </c>
      <c r="M284" s="54">
        <f t="shared" ca="1" si="56"/>
        <v>-0.16852382758088966</v>
      </c>
      <c r="N284" s="54">
        <f t="shared" ca="1" si="57"/>
        <v>0</v>
      </c>
      <c r="O284" s="54">
        <f t="shared" ca="1" si="49"/>
        <v>0</v>
      </c>
      <c r="P284" s="54">
        <f t="shared" ca="1" si="58"/>
        <v>1.087393455316083E-2</v>
      </c>
      <c r="R284" s="54">
        <f t="shared" si="59"/>
        <v>28.067000000000132</v>
      </c>
      <c r="S284" s="54">
        <f t="shared" ca="1" si="50"/>
        <v>44.772338165314281</v>
      </c>
      <c r="T284" s="54">
        <f t="shared" ca="1" si="51"/>
        <v>0.99971914649285976</v>
      </c>
      <c r="U284" s="54">
        <f t="shared" ca="1" si="52"/>
        <v>3.1606047551225203E-4</v>
      </c>
    </row>
    <row r="285" spans="9:21">
      <c r="I285" s="54">
        <f t="shared" ca="1" si="53"/>
        <v>6.0000000000000142</v>
      </c>
      <c r="J285" s="54">
        <f t="shared" ca="1" si="54"/>
        <v>35.250000000000263</v>
      </c>
      <c r="K285" s="54">
        <f t="shared" ca="1" si="48"/>
        <v>-0.17625000000000132</v>
      </c>
      <c r="L285" s="54">
        <f t="shared" ca="1" si="55"/>
        <v>6.9761724191116595E-3</v>
      </c>
      <c r="M285" s="54">
        <f t="shared" ca="1" si="56"/>
        <v>-0.16927382758088966</v>
      </c>
      <c r="N285" s="54">
        <f t="shared" ca="1" si="57"/>
        <v>0</v>
      </c>
      <c r="O285" s="54">
        <f t="shared" ca="1" si="49"/>
        <v>0</v>
      </c>
      <c r="P285" s="54">
        <f t="shared" ca="1" si="58"/>
        <v>1.087393455316083E-2</v>
      </c>
      <c r="R285" s="54">
        <f t="shared" si="59"/>
        <v>28.167000000000133</v>
      </c>
      <c r="S285" s="54">
        <f t="shared" ca="1" si="50"/>
        <v>44.922338165314287</v>
      </c>
      <c r="T285" s="54">
        <f t="shared" ca="1" si="51"/>
        <v>0.99974918330154117</v>
      </c>
      <c r="U285" s="54">
        <f t="shared" ca="1" si="52"/>
        <v>2.8514649191116806E-4</v>
      </c>
    </row>
    <row r="286" spans="9:21">
      <c r="I286" s="54">
        <f t="shared" ca="1" si="53"/>
        <v>6.0000000000000142</v>
      </c>
      <c r="J286" s="54">
        <f t="shared" ca="1" si="54"/>
        <v>35.400000000000261</v>
      </c>
      <c r="K286" s="54">
        <f t="shared" ca="1" si="48"/>
        <v>-0.17700000000000132</v>
      </c>
      <c r="L286" s="54">
        <f t="shared" ca="1" si="55"/>
        <v>6.9761724191116595E-3</v>
      </c>
      <c r="M286" s="54">
        <f t="shared" ca="1" si="56"/>
        <v>-0.17002382758088966</v>
      </c>
      <c r="N286" s="54">
        <f t="shared" ca="1" si="57"/>
        <v>0</v>
      </c>
      <c r="O286" s="54">
        <f t="shared" ca="1" si="49"/>
        <v>0</v>
      </c>
      <c r="P286" s="54">
        <f t="shared" ca="1" si="58"/>
        <v>1.087393455316083E-2</v>
      </c>
      <c r="R286" s="54">
        <f t="shared" si="59"/>
        <v>28.267000000000134</v>
      </c>
      <c r="S286" s="54">
        <f t="shared" ca="1" si="50"/>
        <v>45.072338165314285</v>
      </c>
      <c r="T286" s="54">
        <f t="shared" ca="1" si="51"/>
        <v>0.99977626635668504</v>
      </c>
      <c r="U286" s="54">
        <f t="shared" ca="1" si="52"/>
        <v>2.5694990443246709E-4</v>
      </c>
    </row>
    <row r="287" spans="9:21">
      <c r="I287" s="54">
        <f t="shared" ca="1" si="53"/>
        <v>6.0000000000000142</v>
      </c>
      <c r="J287" s="54">
        <f t="shared" ca="1" si="54"/>
        <v>35.55000000000026</v>
      </c>
      <c r="K287" s="54">
        <f t="shared" ca="1" si="48"/>
        <v>-0.1777500000000013</v>
      </c>
      <c r="L287" s="54">
        <f t="shared" ca="1" si="55"/>
        <v>6.9761724191116595E-3</v>
      </c>
      <c r="M287" s="54">
        <f t="shared" ca="1" si="56"/>
        <v>-0.17077382758088963</v>
      </c>
      <c r="N287" s="54">
        <f t="shared" ca="1" si="57"/>
        <v>0</v>
      </c>
      <c r="O287" s="54">
        <f t="shared" ca="1" si="49"/>
        <v>0</v>
      </c>
      <c r="P287" s="54">
        <f t="shared" ca="1" si="58"/>
        <v>1.087393455316083E-2</v>
      </c>
      <c r="R287" s="54">
        <f t="shared" si="59"/>
        <v>28.367000000000136</v>
      </c>
      <c r="S287" s="54">
        <f t="shared" ca="1" si="50"/>
        <v>45.222338165314291</v>
      </c>
      <c r="T287" s="54">
        <f t="shared" ca="1" si="51"/>
        <v>0.99980065696196607</v>
      </c>
      <c r="U287" s="54">
        <f t="shared" ca="1" si="52"/>
        <v>2.3126412080774289E-4</v>
      </c>
    </row>
    <row r="288" spans="9:21">
      <c r="I288" s="54">
        <f t="shared" ca="1" si="53"/>
        <v>6.0000000000000142</v>
      </c>
      <c r="J288" s="54">
        <f t="shared" ca="1" si="54"/>
        <v>35.700000000000259</v>
      </c>
      <c r="K288" s="54">
        <f t="shared" ca="1" si="48"/>
        <v>-0.1785000000000013</v>
      </c>
      <c r="L288" s="54">
        <f t="shared" ca="1" si="55"/>
        <v>6.9761724191116595E-3</v>
      </c>
      <c r="M288" s="54">
        <f t="shared" ca="1" si="56"/>
        <v>-0.17152382758088963</v>
      </c>
      <c r="N288" s="54">
        <f t="shared" ca="1" si="57"/>
        <v>0</v>
      </c>
      <c r="O288" s="54">
        <f t="shared" ca="1" si="49"/>
        <v>0</v>
      </c>
      <c r="P288" s="54">
        <f t="shared" ca="1" si="58"/>
        <v>1.087393455316083E-2</v>
      </c>
      <c r="R288" s="54">
        <f t="shared" si="59"/>
        <v>28.467000000000137</v>
      </c>
      <c r="S288" s="54">
        <f t="shared" ca="1" si="50"/>
        <v>45.372338165314289</v>
      </c>
      <c r="T288" s="54">
        <f t="shared" ca="1" si="51"/>
        <v>0.99982259639214444</v>
      </c>
      <c r="U288" s="54">
        <f t="shared" ca="1" si="52"/>
        <v>2.0789507826256723E-4</v>
      </c>
    </row>
    <row r="289" spans="9:21">
      <c r="I289" s="54">
        <f t="shared" ca="1" si="53"/>
        <v>6.0000000000000142</v>
      </c>
      <c r="J289" s="54">
        <f t="shared" ca="1" si="54"/>
        <v>35.850000000000257</v>
      </c>
      <c r="K289" s="54">
        <f t="shared" ca="1" si="48"/>
        <v>-0.1792500000000013</v>
      </c>
      <c r="L289" s="54">
        <f t="shared" ca="1" si="55"/>
        <v>6.9761724191116595E-3</v>
      </c>
      <c r="M289" s="54">
        <f t="shared" ca="1" si="56"/>
        <v>-0.17227382758088963</v>
      </c>
      <c r="N289" s="54">
        <f t="shared" ca="1" si="57"/>
        <v>0</v>
      </c>
      <c r="O289" s="54">
        <f t="shared" ca="1" si="49"/>
        <v>0</v>
      </c>
      <c r="P289" s="54">
        <f t="shared" ca="1" si="58"/>
        <v>1.087393455316083E-2</v>
      </c>
      <c r="R289" s="54">
        <f t="shared" si="59"/>
        <v>28.567000000000139</v>
      </c>
      <c r="S289" s="54">
        <f t="shared" ca="1" si="50"/>
        <v>45.522338165314295</v>
      </c>
      <c r="T289" s="54">
        <f t="shared" ca="1" si="51"/>
        <v>0.99984230712279443</v>
      </c>
      <c r="U289" s="54">
        <f t="shared" ca="1" si="52"/>
        <v>1.8666077726976432E-4</v>
      </c>
    </row>
    <row r="290" spans="9:21">
      <c r="I290" s="54">
        <f t="shared" ca="1" si="53"/>
        <v>6.0000000000000142</v>
      </c>
      <c r="J290" s="54">
        <f t="shared" ca="1" si="54"/>
        <v>36.000000000000256</v>
      </c>
      <c r="K290" s="54">
        <f t="shared" ca="1" si="48"/>
        <v>-0.18000000000000127</v>
      </c>
      <c r="L290" s="54">
        <f t="shared" ca="1" si="55"/>
        <v>6.9761724191116595E-3</v>
      </c>
      <c r="M290" s="54">
        <f t="shared" ca="1" si="56"/>
        <v>-0.17302382758088961</v>
      </c>
      <c r="N290" s="54">
        <f t="shared" ca="1" si="57"/>
        <v>0</v>
      </c>
      <c r="O290" s="54">
        <f t="shared" ca="1" si="49"/>
        <v>0</v>
      </c>
      <c r="P290" s="54">
        <f t="shared" ca="1" si="58"/>
        <v>1.087393455316083E-2</v>
      </c>
      <c r="R290" s="54">
        <f t="shared" si="59"/>
        <v>28.66700000000014</v>
      </c>
      <c r="S290" s="54">
        <f t="shared" ca="1" si="50"/>
        <v>45.672338165314294</v>
      </c>
      <c r="T290" s="54">
        <f t="shared" ca="1" si="51"/>
        <v>0.99985999401291092</v>
      </c>
      <c r="U290" s="54">
        <f t="shared" ca="1" si="52"/>
        <v>1.6739080585158043E-4</v>
      </c>
    </row>
    <row r="291" spans="9:21">
      <c r="I291" s="54">
        <f t="shared" ca="1" si="53"/>
        <v>6.0000000000000142</v>
      </c>
      <c r="J291" s="54">
        <f t="shared" ca="1" si="54"/>
        <v>36.150000000000254</v>
      </c>
      <c r="K291" s="54">
        <f t="shared" ca="1" si="48"/>
        <v>-0.18075000000000127</v>
      </c>
      <c r="L291" s="54">
        <f t="shared" ca="1" si="55"/>
        <v>6.9761724191116595E-3</v>
      </c>
      <c r="M291" s="54">
        <f t="shared" ca="1" si="56"/>
        <v>-0.17377382758088961</v>
      </c>
      <c r="N291" s="54">
        <f t="shared" ca="1" si="57"/>
        <v>0</v>
      </c>
      <c r="O291" s="54">
        <f t="shared" ca="1" si="49"/>
        <v>0</v>
      </c>
      <c r="P291" s="54">
        <f t="shared" ca="1" si="58"/>
        <v>1.087393455316083E-2</v>
      </c>
      <c r="R291" s="54">
        <f t="shared" si="59"/>
        <v>28.767000000000142</v>
      </c>
      <c r="S291" s="54">
        <f t="shared" ca="1" si="50"/>
        <v>45.822338165314299</v>
      </c>
      <c r="T291" s="54">
        <f t="shared" ca="1" si="51"/>
        <v>0.99987584543960029</v>
      </c>
      <c r="U291" s="54">
        <f t="shared" ca="1" si="52"/>
        <v>1.4992585749746098E-4</v>
      </c>
    </row>
    <row r="292" spans="9:21">
      <c r="I292" s="54">
        <f t="shared" ca="1" si="53"/>
        <v>6.0000000000000142</v>
      </c>
      <c r="J292" s="54">
        <f t="shared" ca="1" si="54"/>
        <v>36.300000000000253</v>
      </c>
      <c r="K292" s="54">
        <f t="shared" ca="1" si="48"/>
        <v>-0.18150000000000127</v>
      </c>
      <c r="L292" s="54">
        <f t="shared" ca="1" si="55"/>
        <v>6.9761724191116595E-3</v>
      </c>
      <c r="M292" s="54">
        <f t="shared" ca="1" si="56"/>
        <v>-0.17452382758088961</v>
      </c>
      <c r="N292" s="54">
        <f t="shared" ca="1" si="57"/>
        <v>0</v>
      </c>
      <c r="O292" s="54">
        <f t="shared" ca="1" si="49"/>
        <v>0</v>
      </c>
      <c r="P292" s="54">
        <f t="shared" ca="1" si="58"/>
        <v>1.087393455316083E-2</v>
      </c>
      <c r="R292" s="54">
        <f t="shared" si="59"/>
        <v>28.867000000000143</v>
      </c>
      <c r="S292" s="54">
        <f t="shared" ca="1" si="50"/>
        <v>45.972338165314298</v>
      </c>
      <c r="T292" s="54">
        <f t="shared" ca="1" si="51"/>
        <v>0.99989003438436541</v>
      </c>
      <c r="U292" s="54">
        <f t="shared" ca="1" si="52"/>
        <v>1.3411724556481152E-4</v>
      </c>
    </row>
    <row r="293" spans="9:21">
      <c r="I293" s="54">
        <f t="shared" ca="1" si="53"/>
        <v>6.0000000000000142</v>
      </c>
      <c r="J293" s="54">
        <f t="shared" ca="1" si="54"/>
        <v>36.450000000000252</v>
      </c>
      <c r="K293" s="54">
        <f t="shared" ca="1" si="48"/>
        <v>-0.18225000000000127</v>
      </c>
      <c r="L293" s="54">
        <f t="shared" ca="1" si="55"/>
        <v>6.9761724191116595E-3</v>
      </c>
      <c r="M293" s="54">
        <f t="shared" ca="1" si="56"/>
        <v>-0.17527382758088961</v>
      </c>
      <c r="N293" s="54">
        <f t="shared" ca="1" si="57"/>
        <v>0</v>
      </c>
      <c r="O293" s="54">
        <f t="shared" ca="1" si="49"/>
        <v>0</v>
      </c>
      <c r="P293" s="54">
        <f t="shared" ca="1" si="58"/>
        <v>1.087393455316083E-2</v>
      </c>
      <c r="R293" s="54">
        <f t="shared" si="59"/>
        <v>28.967000000000144</v>
      </c>
      <c r="S293" s="54">
        <f t="shared" ca="1" si="50"/>
        <v>46.122338165314304</v>
      </c>
      <c r="T293" s="54">
        <f t="shared" ca="1" si="51"/>
        <v>0.99990271947076625</v>
      </c>
      <c r="U293" s="54">
        <f t="shared" ca="1" si="52"/>
        <v>1.1982641682638244E-4</v>
      </c>
    </row>
    <row r="294" spans="9:21">
      <c r="I294" s="54">
        <f t="shared" ca="1" si="53"/>
        <v>6.0000000000000142</v>
      </c>
      <c r="J294" s="54">
        <f t="shared" ca="1" si="54"/>
        <v>36.60000000000025</v>
      </c>
      <c r="K294" s="54">
        <f t="shared" ca="1" si="48"/>
        <v>-0.18300000000000125</v>
      </c>
      <c r="L294" s="54">
        <f t="shared" ca="1" si="55"/>
        <v>6.9761724191116595E-3</v>
      </c>
      <c r="M294" s="54">
        <f t="shared" ca="1" si="56"/>
        <v>-0.17602382758088958</v>
      </c>
      <c r="N294" s="54">
        <f t="shared" ca="1" si="57"/>
        <v>0</v>
      </c>
      <c r="O294" s="54">
        <f t="shared" ca="1" si="49"/>
        <v>0</v>
      </c>
      <c r="P294" s="54">
        <f t="shared" ca="1" si="58"/>
        <v>1.087393455316083E-2</v>
      </c>
      <c r="R294" s="54">
        <f t="shared" si="59"/>
        <v>29.067000000000146</v>
      </c>
      <c r="S294" s="54">
        <f t="shared" ca="1" si="50"/>
        <v>46.272338165314302</v>
      </c>
      <c r="T294" s="54">
        <f t="shared" ca="1" si="51"/>
        <v>0.99991404595349631</v>
      </c>
      <c r="U294" s="54">
        <f t="shared" ca="1" si="52"/>
        <v>1.0692446662172255E-4</v>
      </c>
    </row>
    <row r="295" spans="9:21">
      <c r="I295" s="54">
        <f t="shared" ca="1" si="53"/>
        <v>6.0000000000000142</v>
      </c>
      <c r="J295" s="54">
        <f t="shared" ca="1" si="54"/>
        <v>36.750000000000249</v>
      </c>
      <c r="K295" s="54">
        <f t="shared" ca="1" si="48"/>
        <v>-0.18375000000000125</v>
      </c>
      <c r="L295" s="54">
        <f t="shared" ca="1" si="55"/>
        <v>6.9761724191116595E-3</v>
      </c>
      <c r="M295" s="54">
        <f t="shared" ca="1" si="56"/>
        <v>-0.17677382758088958</v>
      </c>
      <c r="N295" s="54">
        <f t="shared" ca="1" si="57"/>
        <v>0</v>
      </c>
      <c r="O295" s="54">
        <f t="shared" ca="1" si="49"/>
        <v>0</v>
      </c>
      <c r="P295" s="54">
        <f t="shared" ca="1" si="58"/>
        <v>1.087393455316083E-2</v>
      </c>
      <c r="R295" s="54">
        <f t="shared" si="59"/>
        <v>29.167000000000147</v>
      </c>
      <c r="S295" s="54">
        <f t="shared" ca="1" si="50"/>
        <v>46.422338165314308</v>
      </c>
      <c r="T295" s="54">
        <f t="shared" ca="1" si="51"/>
        <v>0.99992414665914819</v>
      </c>
      <c r="U295" s="54">
        <f t="shared" ca="1" si="52"/>
        <v>9.5291657863102501E-5</v>
      </c>
    </row>
    <row r="296" spans="9:21">
      <c r="I296" s="54">
        <f t="shared" ca="1" si="53"/>
        <v>6.0000000000000142</v>
      </c>
      <c r="J296" s="54">
        <f t="shared" ca="1" si="54"/>
        <v>36.900000000000247</v>
      </c>
      <c r="K296" s="54">
        <f t="shared" ca="1" si="48"/>
        <v>-0.18450000000000125</v>
      </c>
      <c r="L296" s="54">
        <f t="shared" ca="1" si="55"/>
        <v>6.9761724191116595E-3</v>
      </c>
      <c r="M296" s="54">
        <f t="shared" ca="1" si="56"/>
        <v>-0.17752382758088958</v>
      </c>
      <c r="N296" s="54">
        <f t="shared" ca="1" si="57"/>
        <v>0</v>
      </c>
      <c r="O296" s="54">
        <f t="shared" ca="1" si="49"/>
        <v>0</v>
      </c>
      <c r="P296" s="54">
        <f t="shared" ca="1" si="58"/>
        <v>1.087393455316083E-2</v>
      </c>
      <c r="R296" s="54">
        <f t="shared" si="59"/>
        <v>29.267000000000149</v>
      </c>
      <c r="S296" s="54">
        <f t="shared" ca="1" si="50"/>
        <v>46.572338165314306</v>
      </c>
      <c r="T296" s="54">
        <f t="shared" ca="1" si="51"/>
        <v>0.99993314287915902</v>
      </c>
      <c r="U296" s="54">
        <f t="shared" ca="1" si="52"/>
        <v>8.4816945940165427E-5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codeName="Sheet2"/>
  <dimension ref="A1:BN103"/>
  <sheetViews>
    <sheetView showGridLines="0" workbookViewId="0">
      <selection activeCell="K15" sqref="K15"/>
    </sheetView>
  </sheetViews>
  <sheetFormatPr defaultRowHeight="15.75"/>
  <cols>
    <col min="1" max="1" width="9.140625" style="12" customWidth="1"/>
    <col min="2" max="2" width="12.140625" style="31" customWidth="1"/>
    <col min="3" max="3" width="12.140625" style="6" customWidth="1"/>
    <col min="4" max="4" width="8.7109375" style="6" customWidth="1"/>
    <col min="5" max="5" width="8.7109375" style="7" customWidth="1"/>
    <col min="6" max="6" width="13.28515625" style="32" customWidth="1"/>
    <col min="7" max="7" width="9.140625" style="7"/>
    <col min="8" max="8" width="6.7109375" style="7" customWidth="1"/>
    <col min="9" max="14" width="10.5703125" style="7" customWidth="1"/>
    <col min="15" max="17" width="9.140625" style="7"/>
    <col min="18" max="19" width="9.140625" style="6"/>
    <col min="20" max="20" width="16.28515625" style="6" customWidth="1"/>
    <col min="21" max="22" width="12.85546875" style="6" customWidth="1"/>
    <col min="23" max="24" width="9.140625" style="6"/>
    <col min="25" max="26" width="9.140625" style="25"/>
    <col min="27" max="33" width="9.140625" style="6"/>
    <col min="34" max="43" width="9.140625" style="7"/>
    <col min="44" max="50" width="9.140625" style="6"/>
    <col min="51" max="256" width="9.140625" style="7"/>
    <col min="257" max="257" width="9.140625" style="7" customWidth="1"/>
    <col min="258" max="259" width="12.140625" style="7" customWidth="1"/>
    <col min="260" max="261" width="8.7109375" style="7" customWidth="1"/>
    <col min="262" max="262" width="13.28515625" style="7" customWidth="1"/>
    <col min="263" max="263" width="9.140625" style="7"/>
    <col min="264" max="264" width="6.7109375" style="7" customWidth="1"/>
    <col min="265" max="270" width="10.5703125" style="7" customWidth="1"/>
    <col min="271" max="275" width="9.140625" style="7"/>
    <col min="276" max="276" width="16.28515625" style="7" customWidth="1"/>
    <col min="277" max="278" width="12.85546875" style="7" customWidth="1"/>
    <col min="279" max="512" width="9.140625" style="7"/>
    <col min="513" max="513" width="9.140625" style="7" customWidth="1"/>
    <col min="514" max="515" width="12.140625" style="7" customWidth="1"/>
    <col min="516" max="517" width="8.7109375" style="7" customWidth="1"/>
    <col min="518" max="518" width="13.28515625" style="7" customWidth="1"/>
    <col min="519" max="519" width="9.140625" style="7"/>
    <col min="520" max="520" width="6.7109375" style="7" customWidth="1"/>
    <col min="521" max="526" width="10.5703125" style="7" customWidth="1"/>
    <col min="527" max="531" width="9.140625" style="7"/>
    <col min="532" max="532" width="16.28515625" style="7" customWidth="1"/>
    <col min="533" max="534" width="12.85546875" style="7" customWidth="1"/>
    <col min="535" max="768" width="9.140625" style="7"/>
    <col min="769" max="769" width="9.140625" style="7" customWidth="1"/>
    <col min="770" max="771" width="12.140625" style="7" customWidth="1"/>
    <col min="772" max="773" width="8.7109375" style="7" customWidth="1"/>
    <col min="774" max="774" width="13.28515625" style="7" customWidth="1"/>
    <col min="775" max="775" width="9.140625" style="7"/>
    <col min="776" max="776" width="6.7109375" style="7" customWidth="1"/>
    <col min="777" max="782" width="10.5703125" style="7" customWidth="1"/>
    <col min="783" max="787" width="9.140625" style="7"/>
    <col min="788" max="788" width="16.28515625" style="7" customWidth="1"/>
    <col min="789" max="790" width="12.85546875" style="7" customWidth="1"/>
    <col min="791" max="1024" width="9.140625" style="7"/>
    <col min="1025" max="1025" width="9.140625" style="7" customWidth="1"/>
    <col min="1026" max="1027" width="12.140625" style="7" customWidth="1"/>
    <col min="1028" max="1029" width="8.7109375" style="7" customWidth="1"/>
    <col min="1030" max="1030" width="13.28515625" style="7" customWidth="1"/>
    <col min="1031" max="1031" width="9.140625" style="7"/>
    <col min="1032" max="1032" width="6.7109375" style="7" customWidth="1"/>
    <col min="1033" max="1038" width="10.5703125" style="7" customWidth="1"/>
    <col min="1039" max="1043" width="9.140625" style="7"/>
    <col min="1044" max="1044" width="16.28515625" style="7" customWidth="1"/>
    <col min="1045" max="1046" width="12.85546875" style="7" customWidth="1"/>
    <col min="1047" max="1280" width="9.140625" style="7"/>
    <col min="1281" max="1281" width="9.140625" style="7" customWidth="1"/>
    <col min="1282" max="1283" width="12.140625" style="7" customWidth="1"/>
    <col min="1284" max="1285" width="8.7109375" style="7" customWidth="1"/>
    <col min="1286" max="1286" width="13.28515625" style="7" customWidth="1"/>
    <col min="1287" max="1287" width="9.140625" style="7"/>
    <col min="1288" max="1288" width="6.7109375" style="7" customWidth="1"/>
    <col min="1289" max="1294" width="10.5703125" style="7" customWidth="1"/>
    <col min="1295" max="1299" width="9.140625" style="7"/>
    <col min="1300" max="1300" width="16.28515625" style="7" customWidth="1"/>
    <col min="1301" max="1302" width="12.85546875" style="7" customWidth="1"/>
    <col min="1303" max="1536" width="9.140625" style="7"/>
    <col min="1537" max="1537" width="9.140625" style="7" customWidth="1"/>
    <col min="1538" max="1539" width="12.140625" style="7" customWidth="1"/>
    <col min="1540" max="1541" width="8.7109375" style="7" customWidth="1"/>
    <col min="1542" max="1542" width="13.28515625" style="7" customWidth="1"/>
    <col min="1543" max="1543" width="9.140625" style="7"/>
    <col min="1544" max="1544" width="6.7109375" style="7" customWidth="1"/>
    <col min="1545" max="1550" width="10.5703125" style="7" customWidth="1"/>
    <col min="1551" max="1555" width="9.140625" style="7"/>
    <col min="1556" max="1556" width="16.28515625" style="7" customWidth="1"/>
    <col min="1557" max="1558" width="12.85546875" style="7" customWidth="1"/>
    <col min="1559" max="1792" width="9.140625" style="7"/>
    <col min="1793" max="1793" width="9.140625" style="7" customWidth="1"/>
    <col min="1794" max="1795" width="12.140625" style="7" customWidth="1"/>
    <col min="1796" max="1797" width="8.7109375" style="7" customWidth="1"/>
    <col min="1798" max="1798" width="13.28515625" style="7" customWidth="1"/>
    <col min="1799" max="1799" width="9.140625" style="7"/>
    <col min="1800" max="1800" width="6.7109375" style="7" customWidth="1"/>
    <col min="1801" max="1806" width="10.5703125" style="7" customWidth="1"/>
    <col min="1807" max="1811" width="9.140625" style="7"/>
    <col min="1812" max="1812" width="16.28515625" style="7" customWidth="1"/>
    <col min="1813" max="1814" width="12.85546875" style="7" customWidth="1"/>
    <col min="1815" max="2048" width="9.140625" style="7"/>
    <col min="2049" max="2049" width="9.140625" style="7" customWidth="1"/>
    <col min="2050" max="2051" width="12.140625" style="7" customWidth="1"/>
    <col min="2052" max="2053" width="8.7109375" style="7" customWidth="1"/>
    <col min="2054" max="2054" width="13.28515625" style="7" customWidth="1"/>
    <col min="2055" max="2055" width="9.140625" style="7"/>
    <col min="2056" max="2056" width="6.7109375" style="7" customWidth="1"/>
    <col min="2057" max="2062" width="10.5703125" style="7" customWidth="1"/>
    <col min="2063" max="2067" width="9.140625" style="7"/>
    <col min="2068" max="2068" width="16.28515625" style="7" customWidth="1"/>
    <col min="2069" max="2070" width="12.85546875" style="7" customWidth="1"/>
    <col min="2071" max="2304" width="9.140625" style="7"/>
    <col min="2305" max="2305" width="9.140625" style="7" customWidth="1"/>
    <col min="2306" max="2307" width="12.140625" style="7" customWidth="1"/>
    <col min="2308" max="2309" width="8.7109375" style="7" customWidth="1"/>
    <col min="2310" max="2310" width="13.28515625" style="7" customWidth="1"/>
    <col min="2311" max="2311" width="9.140625" style="7"/>
    <col min="2312" max="2312" width="6.7109375" style="7" customWidth="1"/>
    <col min="2313" max="2318" width="10.5703125" style="7" customWidth="1"/>
    <col min="2319" max="2323" width="9.140625" style="7"/>
    <col min="2324" max="2324" width="16.28515625" style="7" customWidth="1"/>
    <col min="2325" max="2326" width="12.85546875" style="7" customWidth="1"/>
    <col min="2327" max="2560" width="9.140625" style="7"/>
    <col min="2561" max="2561" width="9.140625" style="7" customWidth="1"/>
    <col min="2562" max="2563" width="12.140625" style="7" customWidth="1"/>
    <col min="2564" max="2565" width="8.7109375" style="7" customWidth="1"/>
    <col min="2566" max="2566" width="13.28515625" style="7" customWidth="1"/>
    <col min="2567" max="2567" width="9.140625" style="7"/>
    <col min="2568" max="2568" width="6.7109375" style="7" customWidth="1"/>
    <col min="2569" max="2574" width="10.5703125" style="7" customWidth="1"/>
    <col min="2575" max="2579" width="9.140625" style="7"/>
    <col min="2580" max="2580" width="16.28515625" style="7" customWidth="1"/>
    <col min="2581" max="2582" width="12.85546875" style="7" customWidth="1"/>
    <col min="2583" max="2816" width="9.140625" style="7"/>
    <col min="2817" max="2817" width="9.140625" style="7" customWidth="1"/>
    <col min="2818" max="2819" width="12.140625" style="7" customWidth="1"/>
    <col min="2820" max="2821" width="8.7109375" style="7" customWidth="1"/>
    <col min="2822" max="2822" width="13.28515625" style="7" customWidth="1"/>
    <col min="2823" max="2823" width="9.140625" style="7"/>
    <col min="2824" max="2824" width="6.7109375" style="7" customWidth="1"/>
    <col min="2825" max="2830" width="10.5703125" style="7" customWidth="1"/>
    <col min="2831" max="2835" width="9.140625" style="7"/>
    <col min="2836" max="2836" width="16.28515625" style="7" customWidth="1"/>
    <col min="2837" max="2838" width="12.85546875" style="7" customWidth="1"/>
    <col min="2839" max="3072" width="9.140625" style="7"/>
    <col min="3073" max="3073" width="9.140625" style="7" customWidth="1"/>
    <col min="3074" max="3075" width="12.140625" style="7" customWidth="1"/>
    <col min="3076" max="3077" width="8.7109375" style="7" customWidth="1"/>
    <col min="3078" max="3078" width="13.28515625" style="7" customWidth="1"/>
    <col min="3079" max="3079" width="9.140625" style="7"/>
    <col min="3080" max="3080" width="6.7109375" style="7" customWidth="1"/>
    <col min="3081" max="3086" width="10.5703125" style="7" customWidth="1"/>
    <col min="3087" max="3091" width="9.140625" style="7"/>
    <col min="3092" max="3092" width="16.28515625" style="7" customWidth="1"/>
    <col min="3093" max="3094" width="12.85546875" style="7" customWidth="1"/>
    <col min="3095" max="3328" width="9.140625" style="7"/>
    <col min="3329" max="3329" width="9.140625" style="7" customWidth="1"/>
    <col min="3330" max="3331" width="12.140625" style="7" customWidth="1"/>
    <col min="3332" max="3333" width="8.7109375" style="7" customWidth="1"/>
    <col min="3334" max="3334" width="13.28515625" style="7" customWidth="1"/>
    <col min="3335" max="3335" width="9.140625" style="7"/>
    <col min="3336" max="3336" width="6.7109375" style="7" customWidth="1"/>
    <col min="3337" max="3342" width="10.5703125" style="7" customWidth="1"/>
    <col min="3343" max="3347" width="9.140625" style="7"/>
    <col min="3348" max="3348" width="16.28515625" style="7" customWidth="1"/>
    <col min="3349" max="3350" width="12.85546875" style="7" customWidth="1"/>
    <col min="3351" max="3584" width="9.140625" style="7"/>
    <col min="3585" max="3585" width="9.140625" style="7" customWidth="1"/>
    <col min="3586" max="3587" width="12.140625" style="7" customWidth="1"/>
    <col min="3588" max="3589" width="8.7109375" style="7" customWidth="1"/>
    <col min="3590" max="3590" width="13.28515625" style="7" customWidth="1"/>
    <col min="3591" max="3591" width="9.140625" style="7"/>
    <col min="3592" max="3592" width="6.7109375" style="7" customWidth="1"/>
    <col min="3593" max="3598" width="10.5703125" style="7" customWidth="1"/>
    <col min="3599" max="3603" width="9.140625" style="7"/>
    <col min="3604" max="3604" width="16.28515625" style="7" customWidth="1"/>
    <col min="3605" max="3606" width="12.85546875" style="7" customWidth="1"/>
    <col min="3607" max="3840" width="9.140625" style="7"/>
    <col min="3841" max="3841" width="9.140625" style="7" customWidth="1"/>
    <col min="3842" max="3843" width="12.140625" style="7" customWidth="1"/>
    <col min="3844" max="3845" width="8.7109375" style="7" customWidth="1"/>
    <col min="3846" max="3846" width="13.28515625" style="7" customWidth="1"/>
    <col min="3847" max="3847" width="9.140625" style="7"/>
    <col min="3848" max="3848" width="6.7109375" style="7" customWidth="1"/>
    <col min="3849" max="3854" width="10.5703125" style="7" customWidth="1"/>
    <col min="3855" max="3859" width="9.140625" style="7"/>
    <col min="3860" max="3860" width="16.28515625" style="7" customWidth="1"/>
    <col min="3861" max="3862" width="12.85546875" style="7" customWidth="1"/>
    <col min="3863" max="4096" width="9.140625" style="7"/>
    <col min="4097" max="4097" width="9.140625" style="7" customWidth="1"/>
    <col min="4098" max="4099" width="12.140625" style="7" customWidth="1"/>
    <col min="4100" max="4101" width="8.7109375" style="7" customWidth="1"/>
    <col min="4102" max="4102" width="13.28515625" style="7" customWidth="1"/>
    <col min="4103" max="4103" width="9.140625" style="7"/>
    <col min="4104" max="4104" width="6.7109375" style="7" customWidth="1"/>
    <col min="4105" max="4110" width="10.5703125" style="7" customWidth="1"/>
    <col min="4111" max="4115" width="9.140625" style="7"/>
    <col min="4116" max="4116" width="16.28515625" style="7" customWidth="1"/>
    <col min="4117" max="4118" width="12.85546875" style="7" customWidth="1"/>
    <col min="4119" max="4352" width="9.140625" style="7"/>
    <col min="4353" max="4353" width="9.140625" style="7" customWidth="1"/>
    <col min="4354" max="4355" width="12.140625" style="7" customWidth="1"/>
    <col min="4356" max="4357" width="8.7109375" style="7" customWidth="1"/>
    <col min="4358" max="4358" width="13.28515625" style="7" customWidth="1"/>
    <col min="4359" max="4359" width="9.140625" style="7"/>
    <col min="4360" max="4360" width="6.7109375" style="7" customWidth="1"/>
    <col min="4361" max="4366" width="10.5703125" style="7" customWidth="1"/>
    <col min="4367" max="4371" width="9.140625" style="7"/>
    <col min="4372" max="4372" width="16.28515625" style="7" customWidth="1"/>
    <col min="4373" max="4374" width="12.85546875" style="7" customWidth="1"/>
    <col min="4375" max="4608" width="9.140625" style="7"/>
    <col min="4609" max="4609" width="9.140625" style="7" customWidth="1"/>
    <col min="4610" max="4611" width="12.140625" style="7" customWidth="1"/>
    <col min="4612" max="4613" width="8.7109375" style="7" customWidth="1"/>
    <col min="4614" max="4614" width="13.28515625" style="7" customWidth="1"/>
    <col min="4615" max="4615" width="9.140625" style="7"/>
    <col min="4616" max="4616" width="6.7109375" style="7" customWidth="1"/>
    <col min="4617" max="4622" width="10.5703125" style="7" customWidth="1"/>
    <col min="4623" max="4627" width="9.140625" style="7"/>
    <col min="4628" max="4628" width="16.28515625" style="7" customWidth="1"/>
    <col min="4629" max="4630" width="12.85546875" style="7" customWidth="1"/>
    <col min="4631" max="4864" width="9.140625" style="7"/>
    <col min="4865" max="4865" width="9.140625" style="7" customWidth="1"/>
    <col min="4866" max="4867" width="12.140625" style="7" customWidth="1"/>
    <col min="4868" max="4869" width="8.7109375" style="7" customWidth="1"/>
    <col min="4870" max="4870" width="13.28515625" style="7" customWidth="1"/>
    <col min="4871" max="4871" width="9.140625" style="7"/>
    <col min="4872" max="4872" width="6.7109375" style="7" customWidth="1"/>
    <col min="4873" max="4878" width="10.5703125" style="7" customWidth="1"/>
    <col min="4879" max="4883" width="9.140625" style="7"/>
    <col min="4884" max="4884" width="16.28515625" style="7" customWidth="1"/>
    <col min="4885" max="4886" width="12.85546875" style="7" customWidth="1"/>
    <col min="4887" max="5120" width="9.140625" style="7"/>
    <col min="5121" max="5121" width="9.140625" style="7" customWidth="1"/>
    <col min="5122" max="5123" width="12.140625" style="7" customWidth="1"/>
    <col min="5124" max="5125" width="8.7109375" style="7" customWidth="1"/>
    <col min="5126" max="5126" width="13.28515625" style="7" customWidth="1"/>
    <col min="5127" max="5127" width="9.140625" style="7"/>
    <col min="5128" max="5128" width="6.7109375" style="7" customWidth="1"/>
    <col min="5129" max="5134" width="10.5703125" style="7" customWidth="1"/>
    <col min="5135" max="5139" width="9.140625" style="7"/>
    <col min="5140" max="5140" width="16.28515625" style="7" customWidth="1"/>
    <col min="5141" max="5142" width="12.85546875" style="7" customWidth="1"/>
    <col min="5143" max="5376" width="9.140625" style="7"/>
    <col min="5377" max="5377" width="9.140625" style="7" customWidth="1"/>
    <col min="5378" max="5379" width="12.140625" style="7" customWidth="1"/>
    <col min="5380" max="5381" width="8.7109375" style="7" customWidth="1"/>
    <col min="5382" max="5382" width="13.28515625" style="7" customWidth="1"/>
    <col min="5383" max="5383" width="9.140625" style="7"/>
    <col min="5384" max="5384" width="6.7109375" style="7" customWidth="1"/>
    <col min="5385" max="5390" width="10.5703125" style="7" customWidth="1"/>
    <col min="5391" max="5395" width="9.140625" style="7"/>
    <col min="5396" max="5396" width="16.28515625" style="7" customWidth="1"/>
    <col min="5397" max="5398" width="12.85546875" style="7" customWidth="1"/>
    <col min="5399" max="5632" width="9.140625" style="7"/>
    <col min="5633" max="5633" width="9.140625" style="7" customWidth="1"/>
    <col min="5634" max="5635" width="12.140625" style="7" customWidth="1"/>
    <col min="5636" max="5637" width="8.7109375" style="7" customWidth="1"/>
    <col min="5638" max="5638" width="13.28515625" style="7" customWidth="1"/>
    <col min="5639" max="5639" width="9.140625" style="7"/>
    <col min="5640" max="5640" width="6.7109375" style="7" customWidth="1"/>
    <col min="5641" max="5646" width="10.5703125" style="7" customWidth="1"/>
    <col min="5647" max="5651" width="9.140625" style="7"/>
    <col min="5652" max="5652" width="16.28515625" style="7" customWidth="1"/>
    <col min="5653" max="5654" width="12.85546875" style="7" customWidth="1"/>
    <col min="5655" max="5888" width="9.140625" style="7"/>
    <col min="5889" max="5889" width="9.140625" style="7" customWidth="1"/>
    <col min="5890" max="5891" width="12.140625" style="7" customWidth="1"/>
    <col min="5892" max="5893" width="8.7109375" style="7" customWidth="1"/>
    <col min="5894" max="5894" width="13.28515625" style="7" customWidth="1"/>
    <col min="5895" max="5895" width="9.140625" style="7"/>
    <col min="5896" max="5896" width="6.7109375" style="7" customWidth="1"/>
    <col min="5897" max="5902" width="10.5703125" style="7" customWidth="1"/>
    <col min="5903" max="5907" width="9.140625" style="7"/>
    <col min="5908" max="5908" width="16.28515625" style="7" customWidth="1"/>
    <col min="5909" max="5910" width="12.85546875" style="7" customWidth="1"/>
    <col min="5911" max="6144" width="9.140625" style="7"/>
    <col min="6145" max="6145" width="9.140625" style="7" customWidth="1"/>
    <col min="6146" max="6147" width="12.140625" style="7" customWidth="1"/>
    <col min="6148" max="6149" width="8.7109375" style="7" customWidth="1"/>
    <col min="6150" max="6150" width="13.28515625" style="7" customWidth="1"/>
    <col min="6151" max="6151" width="9.140625" style="7"/>
    <col min="6152" max="6152" width="6.7109375" style="7" customWidth="1"/>
    <col min="6153" max="6158" width="10.5703125" style="7" customWidth="1"/>
    <col min="6159" max="6163" width="9.140625" style="7"/>
    <col min="6164" max="6164" width="16.28515625" style="7" customWidth="1"/>
    <col min="6165" max="6166" width="12.85546875" style="7" customWidth="1"/>
    <col min="6167" max="6400" width="9.140625" style="7"/>
    <col min="6401" max="6401" width="9.140625" style="7" customWidth="1"/>
    <col min="6402" max="6403" width="12.140625" style="7" customWidth="1"/>
    <col min="6404" max="6405" width="8.7109375" style="7" customWidth="1"/>
    <col min="6406" max="6406" width="13.28515625" style="7" customWidth="1"/>
    <col min="6407" max="6407" width="9.140625" style="7"/>
    <col min="6408" max="6408" width="6.7109375" style="7" customWidth="1"/>
    <col min="6409" max="6414" width="10.5703125" style="7" customWidth="1"/>
    <col min="6415" max="6419" width="9.140625" style="7"/>
    <col min="6420" max="6420" width="16.28515625" style="7" customWidth="1"/>
    <col min="6421" max="6422" width="12.85546875" style="7" customWidth="1"/>
    <col min="6423" max="6656" width="9.140625" style="7"/>
    <col min="6657" max="6657" width="9.140625" style="7" customWidth="1"/>
    <col min="6658" max="6659" width="12.140625" style="7" customWidth="1"/>
    <col min="6660" max="6661" width="8.7109375" style="7" customWidth="1"/>
    <col min="6662" max="6662" width="13.28515625" style="7" customWidth="1"/>
    <col min="6663" max="6663" width="9.140625" style="7"/>
    <col min="6664" max="6664" width="6.7109375" style="7" customWidth="1"/>
    <col min="6665" max="6670" width="10.5703125" style="7" customWidth="1"/>
    <col min="6671" max="6675" width="9.140625" style="7"/>
    <col min="6676" max="6676" width="16.28515625" style="7" customWidth="1"/>
    <col min="6677" max="6678" width="12.85546875" style="7" customWidth="1"/>
    <col min="6679" max="6912" width="9.140625" style="7"/>
    <col min="6913" max="6913" width="9.140625" style="7" customWidth="1"/>
    <col min="6914" max="6915" width="12.140625" style="7" customWidth="1"/>
    <col min="6916" max="6917" width="8.7109375" style="7" customWidth="1"/>
    <col min="6918" max="6918" width="13.28515625" style="7" customWidth="1"/>
    <col min="6919" max="6919" width="9.140625" style="7"/>
    <col min="6920" max="6920" width="6.7109375" style="7" customWidth="1"/>
    <col min="6921" max="6926" width="10.5703125" style="7" customWidth="1"/>
    <col min="6927" max="6931" width="9.140625" style="7"/>
    <col min="6932" max="6932" width="16.28515625" style="7" customWidth="1"/>
    <col min="6933" max="6934" width="12.85546875" style="7" customWidth="1"/>
    <col min="6935" max="7168" width="9.140625" style="7"/>
    <col min="7169" max="7169" width="9.140625" style="7" customWidth="1"/>
    <col min="7170" max="7171" width="12.140625" style="7" customWidth="1"/>
    <col min="7172" max="7173" width="8.7109375" style="7" customWidth="1"/>
    <col min="7174" max="7174" width="13.28515625" style="7" customWidth="1"/>
    <col min="7175" max="7175" width="9.140625" style="7"/>
    <col min="7176" max="7176" width="6.7109375" style="7" customWidth="1"/>
    <col min="7177" max="7182" width="10.5703125" style="7" customWidth="1"/>
    <col min="7183" max="7187" width="9.140625" style="7"/>
    <col min="7188" max="7188" width="16.28515625" style="7" customWidth="1"/>
    <col min="7189" max="7190" width="12.85546875" style="7" customWidth="1"/>
    <col min="7191" max="7424" width="9.140625" style="7"/>
    <col min="7425" max="7425" width="9.140625" style="7" customWidth="1"/>
    <col min="7426" max="7427" width="12.140625" style="7" customWidth="1"/>
    <col min="7428" max="7429" width="8.7109375" style="7" customWidth="1"/>
    <col min="7430" max="7430" width="13.28515625" style="7" customWidth="1"/>
    <col min="7431" max="7431" width="9.140625" style="7"/>
    <col min="7432" max="7432" width="6.7109375" style="7" customWidth="1"/>
    <col min="7433" max="7438" width="10.5703125" style="7" customWidth="1"/>
    <col min="7439" max="7443" width="9.140625" style="7"/>
    <col min="7444" max="7444" width="16.28515625" style="7" customWidth="1"/>
    <col min="7445" max="7446" width="12.85546875" style="7" customWidth="1"/>
    <col min="7447" max="7680" width="9.140625" style="7"/>
    <col min="7681" max="7681" width="9.140625" style="7" customWidth="1"/>
    <col min="7682" max="7683" width="12.140625" style="7" customWidth="1"/>
    <col min="7684" max="7685" width="8.7109375" style="7" customWidth="1"/>
    <col min="7686" max="7686" width="13.28515625" style="7" customWidth="1"/>
    <col min="7687" max="7687" width="9.140625" style="7"/>
    <col min="7688" max="7688" width="6.7109375" style="7" customWidth="1"/>
    <col min="7689" max="7694" width="10.5703125" style="7" customWidth="1"/>
    <col min="7695" max="7699" width="9.140625" style="7"/>
    <col min="7700" max="7700" width="16.28515625" style="7" customWidth="1"/>
    <col min="7701" max="7702" width="12.85546875" style="7" customWidth="1"/>
    <col min="7703" max="7936" width="9.140625" style="7"/>
    <col min="7937" max="7937" width="9.140625" style="7" customWidth="1"/>
    <col min="7938" max="7939" width="12.140625" style="7" customWidth="1"/>
    <col min="7940" max="7941" width="8.7109375" style="7" customWidth="1"/>
    <col min="7942" max="7942" width="13.28515625" style="7" customWidth="1"/>
    <col min="7943" max="7943" width="9.140625" style="7"/>
    <col min="7944" max="7944" width="6.7109375" style="7" customWidth="1"/>
    <col min="7945" max="7950" width="10.5703125" style="7" customWidth="1"/>
    <col min="7951" max="7955" width="9.140625" style="7"/>
    <col min="7956" max="7956" width="16.28515625" style="7" customWidth="1"/>
    <col min="7957" max="7958" width="12.85546875" style="7" customWidth="1"/>
    <col min="7959" max="8192" width="9.140625" style="7"/>
    <col min="8193" max="8193" width="9.140625" style="7" customWidth="1"/>
    <col min="8194" max="8195" width="12.140625" style="7" customWidth="1"/>
    <col min="8196" max="8197" width="8.7109375" style="7" customWidth="1"/>
    <col min="8198" max="8198" width="13.28515625" style="7" customWidth="1"/>
    <col min="8199" max="8199" width="9.140625" style="7"/>
    <col min="8200" max="8200" width="6.7109375" style="7" customWidth="1"/>
    <col min="8201" max="8206" width="10.5703125" style="7" customWidth="1"/>
    <col min="8207" max="8211" width="9.140625" style="7"/>
    <col min="8212" max="8212" width="16.28515625" style="7" customWidth="1"/>
    <col min="8213" max="8214" width="12.85546875" style="7" customWidth="1"/>
    <col min="8215" max="8448" width="9.140625" style="7"/>
    <col min="8449" max="8449" width="9.140625" style="7" customWidth="1"/>
    <col min="8450" max="8451" width="12.140625" style="7" customWidth="1"/>
    <col min="8452" max="8453" width="8.7109375" style="7" customWidth="1"/>
    <col min="8454" max="8454" width="13.28515625" style="7" customWidth="1"/>
    <col min="8455" max="8455" width="9.140625" style="7"/>
    <col min="8456" max="8456" width="6.7109375" style="7" customWidth="1"/>
    <col min="8457" max="8462" width="10.5703125" style="7" customWidth="1"/>
    <col min="8463" max="8467" width="9.140625" style="7"/>
    <col min="8468" max="8468" width="16.28515625" style="7" customWidth="1"/>
    <col min="8469" max="8470" width="12.85546875" style="7" customWidth="1"/>
    <col min="8471" max="8704" width="9.140625" style="7"/>
    <col min="8705" max="8705" width="9.140625" style="7" customWidth="1"/>
    <col min="8706" max="8707" width="12.140625" style="7" customWidth="1"/>
    <col min="8708" max="8709" width="8.7109375" style="7" customWidth="1"/>
    <col min="8710" max="8710" width="13.28515625" style="7" customWidth="1"/>
    <col min="8711" max="8711" width="9.140625" style="7"/>
    <col min="8712" max="8712" width="6.7109375" style="7" customWidth="1"/>
    <col min="8713" max="8718" width="10.5703125" style="7" customWidth="1"/>
    <col min="8719" max="8723" width="9.140625" style="7"/>
    <col min="8724" max="8724" width="16.28515625" style="7" customWidth="1"/>
    <col min="8725" max="8726" width="12.85546875" style="7" customWidth="1"/>
    <col min="8727" max="8960" width="9.140625" style="7"/>
    <col min="8961" max="8961" width="9.140625" style="7" customWidth="1"/>
    <col min="8962" max="8963" width="12.140625" style="7" customWidth="1"/>
    <col min="8964" max="8965" width="8.7109375" style="7" customWidth="1"/>
    <col min="8966" max="8966" width="13.28515625" style="7" customWidth="1"/>
    <col min="8967" max="8967" width="9.140625" style="7"/>
    <col min="8968" max="8968" width="6.7109375" style="7" customWidth="1"/>
    <col min="8969" max="8974" width="10.5703125" style="7" customWidth="1"/>
    <col min="8975" max="8979" width="9.140625" style="7"/>
    <col min="8980" max="8980" width="16.28515625" style="7" customWidth="1"/>
    <col min="8981" max="8982" width="12.85546875" style="7" customWidth="1"/>
    <col min="8983" max="9216" width="9.140625" style="7"/>
    <col min="9217" max="9217" width="9.140625" style="7" customWidth="1"/>
    <col min="9218" max="9219" width="12.140625" style="7" customWidth="1"/>
    <col min="9220" max="9221" width="8.7109375" style="7" customWidth="1"/>
    <col min="9222" max="9222" width="13.28515625" style="7" customWidth="1"/>
    <col min="9223" max="9223" width="9.140625" style="7"/>
    <col min="9224" max="9224" width="6.7109375" style="7" customWidth="1"/>
    <col min="9225" max="9230" width="10.5703125" style="7" customWidth="1"/>
    <col min="9231" max="9235" width="9.140625" style="7"/>
    <col min="9236" max="9236" width="16.28515625" style="7" customWidth="1"/>
    <col min="9237" max="9238" width="12.85546875" style="7" customWidth="1"/>
    <col min="9239" max="9472" width="9.140625" style="7"/>
    <col min="9473" max="9473" width="9.140625" style="7" customWidth="1"/>
    <col min="9474" max="9475" width="12.140625" style="7" customWidth="1"/>
    <col min="9476" max="9477" width="8.7109375" style="7" customWidth="1"/>
    <col min="9478" max="9478" width="13.28515625" style="7" customWidth="1"/>
    <col min="9479" max="9479" width="9.140625" style="7"/>
    <col min="9480" max="9480" width="6.7109375" style="7" customWidth="1"/>
    <col min="9481" max="9486" width="10.5703125" style="7" customWidth="1"/>
    <col min="9487" max="9491" width="9.140625" style="7"/>
    <col min="9492" max="9492" width="16.28515625" style="7" customWidth="1"/>
    <col min="9493" max="9494" width="12.85546875" style="7" customWidth="1"/>
    <col min="9495" max="9728" width="9.140625" style="7"/>
    <col min="9729" max="9729" width="9.140625" style="7" customWidth="1"/>
    <col min="9730" max="9731" width="12.140625" style="7" customWidth="1"/>
    <col min="9732" max="9733" width="8.7109375" style="7" customWidth="1"/>
    <col min="9734" max="9734" width="13.28515625" style="7" customWidth="1"/>
    <col min="9735" max="9735" width="9.140625" style="7"/>
    <col min="9736" max="9736" width="6.7109375" style="7" customWidth="1"/>
    <col min="9737" max="9742" width="10.5703125" style="7" customWidth="1"/>
    <col min="9743" max="9747" width="9.140625" style="7"/>
    <col min="9748" max="9748" width="16.28515625" style="7" customWidth="1"/>
    <col min="9749" max="9750" width="12.85546875" style="7" customWidth="1"/>
    <col min="9751" max="9984" width="9.140625" style="7"/>
    <col min="9985" max="9985" width="9.140625" style="7" customWidth="1"/>
    <col min="9986" max="9987" width="12.140625" style="7" customWidth="1"/>
    <col min="9988" max="9989" width="8.7109375" style="7" customWidth="1"/>
    <col min="9990" max="9990" width="13.28515625" style="7" customWidth="1"/>
    <col min="9991" max="9991" width="9.140625" style="7"/>
    <col min="9992" max="9992" width="6.7109375" style="7" customWidth="1"/>
    <col min="9993" max="9998" width="10.5703125" style="7" customWidth="1"/>
    <col min="9999" max="10003" width="9.140625" style="7"/>
    <col min="10004" max="10004" width="16.28515625" style="7" customWidth="1"/>
    <col min="10005" max="10006" width="12.85546875" style="7" customWidth="1"/>
    <col min="10007" max="10240" width="9.140625" style="7"/>
    <col min="10241" max="10241" width="9.140625" style="7" customWidth="1"/>
    <col min="10242" max="10243" width="12.140625" style="7" customWidth="1"/>
    <col min="10244" max="10245" width="8.7109375" style="7" customWidth="1"/>
    <col min="10246" max="10246" width="13.28515625" style="7" customWidth="1"/>
    <col min="10247" max="10247" width="9.140625" style="7"/>
    <col min="10248" max="10248" width="6.7109375" style="7" customWidth="1"/>
    <col min="10249" max="10254" width="10.5703125" style="7" customWidth="1"/>
    <col min="10255" max="10259" width="9.140625" style="7"/>
    <col min="10260" max="10260" width="16.28515625" style="7" customWidth="1"/>
    <col min="10261" max="10262" width="12.85546875" style="7" customWidth="1"/>
    <col min="10263" max="10496" width="9.140625" style="7"/>
    <col min="10497" max="10497" width="9.140625" style="7" customWidth="1"/>
    <col min="10498" max="10499" width="12.140625" style="7" customWidth="1"/>
    <col min="10500" max="10501" width="8.7109375" style="7" customWidth="1"/>
    <col min="10502" max="10502" width="13.28515625" style="7" customWidth="1"/>
    <col min="10503" max="10503" width="9.140625" style="7"/>
    <col min="10504" max="10504" width="6.7109375" style="7" customWidth="1"/>
    <col min="10505" max="10510" width="10.5703125" style="7" customWidth="1"/>
    <col min="10511" max="10515" width="9.140625" style="7"/>
    <col min="10516" max="10516" width="16.28515625" style="7" customWidth="1"/>
    <col min="10517" max="10518" width="12.85546875" style="7" customWidth="1"/>
    <col min="10519" max="10752" width="9.140625" style="7"/>
    <col min="10753" max="10753" width="9.140625" style="7" customWidth="1"/>
    <col min="10754" max="10755" width="12.140625" style="7" customWidth="1"/>
    <col min="10756" max="10757" width="8.7109375" style="7" customWidth="1"/>
    <col min="10758" max="10758" width="13.28515625" style="7" customWidth="1"/>
    <col min="10759" max="10759" width="9.140625" style="7"/>
    <col min="10760" max="10760" width="6.7109375" style="7" customWidth="1"/>
    <col min="10761" max="10766" width="10.5703125" style="7" customWidth="1"/>
    <col min="10767" max="10771" width="9.140625" style="7"/>
    <col min="10772" max="10772" width="16.28515625" style="7" customWidth="1"/>
    <col min="10773" max="10774" width="12.85546875" style="7" customWidth="1"/>
    <col min="10775" max="11008" width="9.140625" style="7"/>
    <col min="11009" max="11009" width="9.140625" style="7" customWidth="1"/>
    <col min="11010" max="11011" width="12.140625" style="7" customWidth="1"/>
    <col min="11012" max="11013" width="8.7109375" style="7" customWidth="1"/>
    <col min="11014" max="11014" width="13.28515625" style="7" customWidth="1"/>
    <col min="11015" max="11015" width="9.140625" style="7"/>
    <col min="11016" max="11016" width="6.7109375" style="7" customWidth="1"/>
    <col min="11017" max="11022" width="10.5703125" style="7" customWidth="1"/>
    <col min="11023" max="11027" width="9.140625" style="7"/>
    <col min="11028" max="11028" width="16.28515625" style="7" customWidth="1"/>
    <col min="11029" max="11030" width="12.85546875" style="7" customWidth="1"/>
    <col min="11031" max="11264" width="9.140625" style="7"/>
    <col min="11265" max="11265" width="9.140625" style="7" customWidth="1"/>
    <col min="11266" max="11267" width="12.140625" style="7" customWidth="1"/>
    <col min="11268" max="11269" width="8.7109375" style="7" customWidth="1"/>
    <col min="11270" max="11270" width="13.28515625" style="7" customWidth="1"/>
    <col min="11271" max="11271" width="9.140625" style="7"/>
    <col min="11272" max="11272" width="6.7109375" style="7" customWidth="1"/>
    <col min="11273" max="11278" width="10.5703125" style="7" customWidth="1"/>
    <col min="11279" max="11283" width="9.140625" style="7"/>
    <col min="11284" max="11284" width="16.28515625" style="7" customWidth="1"/>
    <col min="11285" max="11286" width="12.85546875" style="7" customWidth="1"/>
    <col min="11287" max="11520" width="9.140625" style="7"/>
    <col min="11521" max="11521" width="9.140625" style="7" customWidth="1"/>
    <col min="11522" max="11523" width="12.140625" style="7" customWidth="1"/>
    <col min="11524" max="11525" width="8.7109375" style="7" customWidth="1"/>
    <col min="11526" max="11526" width="13.28515625" style="7" customWidth="1"/>
    <col min="11527" max="11527" width="9.140625" style="7"/>
    <col min="11528" max="11528" width="6.7109375" style="7" customWidth="1"/>
    <col min="11529" max="11534" width="10.5703125" style="7" customWidth="1"/>
    <col min="11535" max="11539" width="9.140625" style="7"/>
    <col min="11540" max="11540" width="16.28515625" style="7" customWidth="1"/>
    <col min="11541" max="11542" width="12.85546875" style="7" customWidth="1"/>
    <col min="11543" max="11776" width="9.140625" style="7"/>
    <col min="11777" max="11777" width="9.140625" style="7" customWidth="1"/>
    <col min="11778" max="11779" width="12.140625" style="7" customWidth="1"/>
    <col min="11780" max="11781" width="8.7109375" style="7" customWidth="1"/>
    <col min="11782" max="11782" width="13.28515625" style="7" customWidth="1"/>
    <col min="11783" max="11783" width="9.140625" style="7"/>
    <col min="11784" max="11784" width="6.7109375" style="7" customWidth="1"/>
    <col min="11785" max="11790" width="10.5703125" style="7" customWidth="1"/>
    <col min="11791" max="11795" width="9.140625" style="7"/>
    <col min="11796" max="11796" width="16.28515625" style="7" customWidth="1"/>
    <col min="11797" max="11798" width="12.85546875" style="7" customWidth="1"/>
    <col min="11799" max="12032" width="9.140625" style="7"/>
    <col min="12033" max="12033" width="9.140625" style="7" customWidth="1"/>
    <col min="12034" max="12035" width="12.140625" style="7" customWidth="1"/>
    <col min="12036" max="12037" width="8.7109375" style="7" customWidth="1"/>
    <col min="12038" max="12038" width="13.28515625" style="7" customWidth="1"/>
    <col min="12039" max="12039" width="9.140625" style="7"/>
    <col min="12040" max="12040" width="6.7109375" style="7" customWidth="1"/>
    <col min="12041" max="12046" width="10.5703125" style="7" customWidth="1"/>
    <col min="12047" max="12051" width="9.140625" style="7"/>
    <col min="12052" max="12052" width="16.28515625" style="7" customWidth="1"/>
    <col min="12053" max="12054" width="12.85546875" style="7" customWidth="1"/>
    <col min="12055" max="12288" width="9.140625" style="7"/>
    <col min="12289" max="12289" width="9.140625" style="7" customWidth="1"/>
    <col min="12290" max="12291" width="12.140625" style="7" customWidth="1"/>
    <col min="12292" max="12293" width="8.7109375" style="7" customWidth="1"/>
    <col min="12294" max="12294" width="13.28515625" style="7" customWidth="1"/>
    <col min="12295" max="12295" width="9.140625" style="7"/>
    <col min="12296" max="12296" width="6.7109375" style="7" customWidth="1"/>
    <col min="12297" max="12302" width="10.5703125" style="7" customWidth="1"/>
    <col min="12303" max="12307" width="9.140625" style="7"/>
    <col min="12308" max="12308" width="16.28515625" style="7" customWidth="1"/>
    <col min="12309" max="12310" width="12.85546875" style="7" customWidth="1"/>
    <col min="12311" max="12544" width="9.140625" style="7"/>
    <col min="12545" max="12545" width="9.140625" style="7" customWidth="1"/>
    <col min="12546" max="12547" width="12.140625" style="7" customWidth="1"/>
    <col min="12548" max="12549" width="8.7109375" style="7" customWidth="1"/>
    <col min="12550" max="12550" width="13.28515625" style="7" customWidth="1"/>
    <col min="12551" max="12551" width="9.140625" style="7"/>
    <col min="12552" max="12552" width="6.7109375" style="7" customWidth="1"/>
    <col min="12553" max="12558" width="10.5703125" style="7" customWidth="1"/>
    <col min="12559" max="12563" width="9.140625" style="7"/>
    <col min="12564" max="12564" width="16.28515625" style="7" customWidth="1"/>
    <col min="12565" max="12566" width="12.85546875" style="7" customWidth="1"/>
    <col min="12567" max="12800" width="9.140625" style="7"/>
    <col min="12801" max="12801" width="9.140625" style="7" customWidth="1"/>
    <col min="12802" max="12803" width="12.140625" style="7" customWidth="1"/>
    <col min="12804" max="12805" width="8.7109375" style="7" customWidth="1"/>
    <col min="12806" max="12806" width="13.28515625" style="7" customWidth="1"/>
    <col min="12807" max="12807" width="9.140625" style="7"/>
    <col min="12808" max="12808" width="6.7109375" style="7" customWidth="1"/>
    <col min="12809" max="12814" width="10.5703125" style="7" customWidth="1"/>
    <col min="12815" max="12819" width="9.140625" style="7"/>
    <col min="12820" max="12820" width="16.28515625" style="7" customWidth="1"/>
    <col min="12821" max="12822" width="12.85546875" style="7" customWidth="1"/>
    <col min="12823" max="13056" width="9.140625" style="7"/>
    <col min="13057" max="13057" width="9.140625" style="7" customWidth="1"/>
    <col min="13058" max="13059" width="12.140625" style="7" customWidth="1"/>
    <col min="13060" max="13061" width="8.7109375" style="7" customWidth="1"/>
    <col min="13062" max="13062" width="13.28515625" style="7" customWidth="1"/>
    <col min="13063" max="13063" width="9.140625" style="7"/>
    <col min="13064" max="13064" width="6.7109375" style="7" customWidth="1"/>
    <col min="13065" max="13070" width="10.5703125" style="7" customWidth="1"/>
    <col min="13071" max="13075" width="9.140625" style="7"/>
    <col min="13076" max="13076" width="16.28515625" style="7" customWidth="1"/>
    <col min="13077" max="13078" width="12.85546875" style="7" customWidth="1"/>
    <col min="13079" max="13312" width="9.140625" style="7"/>
    <col min="13313" max="13313" width="9.140625" style="7" customWidth="1"/>
    <col min="13314" max="13315" width="12.140625" style="7" customWidth="1"/>
    <col min="13316" max="13317" width="8.7109375" style="7" customWidth="1"/>
    <col min="13318" max="13318" width="13.28515625" style="7" customWidth="1"/>
    <col min="13319" max="13319" width="9.140625" style="7"/>
    <col min="13320" max="13320" width="6.7109375" style="7" customWidth="1"/>
    <col min="13321" max="13326" width="10.5703125" style="7" customWidth="1"/>
    <col min="13327" max="13331" width="9.140625" style="7"/>
    <col min="13332" max="13332" width="16.28515625" style="7" customWidth="1"/>
    <col min="13333" max="13334" width="12.85546875" style="7" customWidth="1"/>
    <col min="13335" max="13568" width="9.140625" style="7"/>
    <col min="13569" max="13569" width="9.140625" style="7" customWidth="1"/>
    <col min="13570" max="13571" width="12.140625" style="7" customWidth="1"/>
    <col min="13572" max="13573" width="8.7109375" style="7" customWidth="1"/>
    <col min="13574" max="13574" width="13.28515625" style="7" customWidth="1"/>
    <col min="13575" max="13575" width="9.140625" style="7"/>
    <col min="13576" max="13576" width="6.7109375" style="7" customWidth="1"/>
    <col min="13577" max="13582" width="10.5703125" style="7" customWidth="1"/>
    <col min="13583" max="13587" width="9.140625" style="7"/>
    <col min="13588" max="13588" width="16.28515625" style="7" customWidth="1"/>
    <col min="13589" max="13590" width="12.85546875" style="7" customWidth="1"/>
    <col min="13591" max="13824" width="9.140625" style="7"/>
    <col min="13825" max="13825" width="9.140625" style="7" customWidth="1"/>
    <col min="13826" max="13827" width="12.140625" style="7" customWidth="1"/>
    <col min="13828" max="13829" width="8.7109375" style="7" customWidth="1"/>
    <col min="13830" max="13830" width="13.28515625" style="7" customWidth="1"/>
    <col min="13831" max="13831" width="9.140625" style="7"/>
    <col min="13832" max="13832" width="6.7109375" style="7" customWidth="1"/>
    <col min="13833" max="13838" width="10.5703125" style="7" customWidth="1"/>
    <col min="13839" max="13843" width="9.140625" style="7"/>
    <col min="13844" max="13844" width="16.28515625" style="7" customWidth="1"/>
    <col min="13845" max="13846" width="12.85546875" style="7" customWidth="1"/>
    <col min="13847" max="14080" width="9.140625" style="7"/>
    <col min="14081" max="14081" width="9.140625" style="7" customWidth="1"/>
    <col min="14082" max="14083" width="12.140625" style="7" customWidth="1"/>
    <col min="14084" max="14085" width="8.7109375" style="7" customWidth="1"/>
    <col min="14086" max="14086" width="13.28515625" style="7" customWidth="1"/>
    <col min="14087" max="14087" width="9.140625" style="7"/>
    <col min="14088" max="14088" width="6.7109375" style="7" customWidth="1"/>
    <col min="14089" max="14094" width="10.5703125" style="7" customWidth="1"/>
    <col min="14095" max="14099" width="9.140625" style="7"/>
    <col min="14100" max="14100" width="16.28515625" style="7" customWidth="1"/>
    <col min="14101" max="14102" width="12.85546875" style="7" customWidth="1"/>
    <col min="14103" max="14336" width="9.140625" style="7"/>
    <col min="14337" max="14337" width="9.140625" style="7" customWidth="1"/>
    <col min="14338" max="14339" width="12.140625" style="7" customWidth="1"/>
    <col min="14340" max="14341" width="8.7109375" style="7" customWidth="1"/>
    <col min="14342" max="14342" width="13.28515625" style="7" customWidth="1"/>
    <col min="14343" max="14343" width="9.140625" style="7"/>
    <col min="14344" max="14344" width="6.7109375" style="7" customWidth="1"/>
    <col min="14345" max="14350" width="10.5703125" style="7" customWidth="1"/>
    <col min="14351" max="14355" width="9.140625" style="7"/>
    <col min="14356" max="14356" width="16.28515625" style="7" customWidth="1"/>
    <col min="14357" max="14358" width="12.85546875" style="7" customWidth="1"/>
    <col min="14359" max="14592" width="9.140625" style="7"/>
    <col min="14593" max="14593" width="9.140625" style="7" customWidth="1"/>
    <col min="14594" max="14595" width="12.140625" style="7" customWidth="1"/>
    <col min="14596" max="14597" width="8.7109375" style="7" customWidth="1"/>
    <col min="14598" max="14598" width="13.28515625" style="7" customWidth="1"/>
    <col min="14599" max="14599" width="9.140625" style="7"/>
    <col min="14600" max="14600" width="6.7109375" style="7" customWidth="1"/>
    <col min="14601" max="14606" width="10.5703125" style="7" customWidth="1"/>
    <col min="14607" max="14611" width="9.140625" style="7"/>
    <col min="14612" max="14612" width="16.28515625" style="7" customWidth="1"/>
    <col min="14613" max="14614" width="12.85546875" style="7" customWidth="1"/>
    <col min="14615" max="14848" width="9.140625" style="7"/>
    <col min="14849" max="14849" width="9.140625" style="7" customWidth="1"/>
    <col min="14850" max="14851" width="12.140625" style="7" customWidth="1"/>
    <col min="14852" max="14853" width="8.7109375" style="7" customWidth="1"/>
    <col min="14854" max="14854" width="13.28515625" style="7" customWidth="1"/>
    <col min="14855" max="14855" width="9.140625" style="7"/>
    <col min="14856" max="14856" width="6.7109375" style="7" customWidth="1"/>
    <col min="14857" max="14862" width="10.5703125" style="7" customWidth="1"/>
    <col min="14863" max="14867" width="9.140625" style="7"/>
    <col min="14868" max="14868" width="16.28515625" style="7" customWidth="1"/>
    <col min="14869" max="14870" width="12.85546875" style="7" customWidth="1"/>
    <col min="14871" max="15104" width="9.140625" style="7"/>
    <col min="15105" max="15105" width="9.140625" style="7" customWidth="1"/>
    <col min="15106" max="15107" width="12.140625" style="7" customWidth="1"/>
    <col min="15108" max="15109" width="8.7109375" style="7" customWidth="1"/>
    <col min="15110" max="15110" width="13.28515625" style="7" customWidth="1"/>
    <col min="15111" max="15111" width="9.140625" style="7"/>
    <col min="15112" max="15112" width="6.7109375" style="7" customWidth="1"/>
    <col min="15113" max="15118" width="10.5703125" style="7" customWidth="1"/>
    <col min="15119" max="15123" width="9.140625" style="7"/>
    <col min="15124" max="15124" width="16.28515625" style="7" customWidth="1"/>
    <col min="15125" max="15126" width="12.85546875" style="7" customWidth="1"/>
    <col min="15127" max="15360" width="9.140625" style="7"/>
    <col min="15361" max="15361" width="9.140625" style="7" customWidth="1"/>
    <col min="15362" max="15363" width="12.140625" style="7" customWidth="1"/>
    <col min="15364" max="15365" width="8.7109375" style="7" customWidth="1"/>
    <col min="15366" max="15366" width="13.28515625" style="7" customWidth="1"/>
    <col min="15367" max="15367" width="9.140625" style="7"/>
    <col min="15368" max="15368" width="6.7109375" style="7" customWidth="1"/>
    <col min="15369" max="15374" width="10.5703125" style="7" customWidth="1"/>
    <col min="15375" max="15379" width="9.140625" style="7"/>
    <col min="15380" max="15380" width="16.28515625" style="7" customWidth="1"/>
    <col min="15381" max="15382" width="12.85546875" style="7" customWidth="1"/>
    <col min="15383" max="15616" width="9.140625" style="7"/>
    <col min="15617" max="15617" width="9.140625" style="7" customWidth="1"/>
    <col min="15618" max="15619" width="12.140625" style="7" customWidth="1"/>
    <col min="15620" max="15621" width="8.7109375" style="7" customWidth="1"/>
    <col min="15622" max="15622" width="13.28515625" style="7" customWidth="1"/>
    <col min="15623" max="15623" width="9.140625" style="7"/>
    <col min="15624" max="15624" width="6.7109375" style="7" customWidth="1"/>
    <col min="15625" max="15630" width="10.5703125" style="7" customWidth="1"/>
    <col min="15631" max="15635" width="9.140625" style="7"/>
    <col min="15636" max="15636" width="16.28515625" style="7" customWidth="1"/>
    <col min="15637" max="15638" width="12.85546875" style="7" customWidth="1"/>
    <col min="15639" max="15872" width="9.140625" style="7"/>
    <col min="15873" max="15873" width="9.140625" style="7" customWidth="1"/>
    <col min="15874" max="15875" width="12.140625" style="7" customWidth="1"/>
    <col min="15876" max="15877" width="8.7109375" style="7" customWidth="1"/>
    <col min="15878" max="15878" width="13.28515625" style="7" customWidth="1"/>
    <col min="15879" max="15879" width="9.140625" style="7"/>
    <col min="15880" max="15880" width="6.7109375" style="7" customWidth="1"/>
    <col min="15881" max="15886" width="10.5703125" style="7" customWidth="1"/>
    <col min="15887" max="15891" width="9.140625" style="7"/>
    <col min="15892" max="15892" width="16.28515625" style="7" customWidth="1"/>
    <col min="15893" max="15894" width="12.85546875" style="7" customWidth="1"/>
    <col min="15895" max="16128" width="9.140625" style="7"/>
    <col min="16129" max="16129" width="9.140625" style="7" customWidth="1"/>
    <col min="16130" max="16131" width="12.140625" style="7" customWidth="1"/>
    <col min="16132" max="16133" width="8.7109375" style="7" customWidth="1"/>
    <col min="16134" max="16134" width="13.28515625" style="7" customWidth="1"/>
    <col min="16135" max="16135" width="9.140625" style="7"/>
    <col min="16136" max="16136" width="6.7109375" style="7" customWidth="1"/>
    <col min="16137" max="16142" width="10.5703125" style="7" customWidth="1"/>
    <col min="16143" max="16147" width="9.140625" style="7"/>
    <col min="16148" max="16148" width="16.28515625" style="7" customWidth="1"/>
    <col min="16149" max="16150" width="12.85546875" style="7" customWidth="1"/>
    <col min="16151" max="16384" width="9.140625" style="7"/>
  </cols>
  <sheetData>
    <row r="1" spans="1:66" ht="31.5" thickBot="1">
      <c r="A1" s="5" t="s">
        <v>44</v>
      </c>
      <c r="I1" s="6"/>
      <c r="J1" s="6"/>
      <c r="K1" s="6"/>
      <c r="L1" s="6"/>
      <c r="M1" s="6"/>
      <c r="N1" s="6"/>
      <c r="O1" s="6"/>
      <c r="Q1" s="6"/>
      <c r="AH1" s="6"/>
      <c r="AI1" s="6"/>
      <c r="AJ1" s="6"/>
      <c r="AK1" s="6">
        <v>0</v>
      </c>
      <c r="AL1" s="6" t="s">
        <v>75</v>
      </c>
      <c r="AM1" s="6"/>
      <c r="AN1" s="6"/>
      <c r="AO1" s="6"/>
      <c r="AP1" s="6"/>
      <c r="AQ1" s="6"/>
      <c r="AY1" s="6"/>
      <c r="AZ1" s="6"/>
      <c r="BA1" s="6"/>
      <c r="BB1" s="6"/>
      <c r="BC1" s="6"/>
      <c r="BD1" s="6"/>
      <c r="BE1" s="6"/>
      <c r="BF1" s="6"/>
      <c r="BG1" s="6"/>
      <c r="BH1" s="6"/>
      <c r="BI1" s="6"/>
      <c r="BJ1" s="6"/>
      <c r="BK1" s="6"/>
      <c r="BL1" s="6"/>
      <c r="BM1" s="6"/>
      <c r="BN1" s="6"/>
    </row>
    <row r="2" spans="1:66" s="10" customFormat="1" ht="42" customHeight="1" thickBot="1">
      <c r="A2" s="8" t="s">
        <v>45</v>
      </c>
      <c r="B2" s="33" t="s">
        <v>75</v>
      </c>
      <c r="C2" s="6"/>
      <c r="D2" s="6"/>
      <c r="E2" s="9"/>
      <c r="F2" s="91" t="s">
        <v>46</v>
      </c>
      <c r="G2" s="92"/>
      <c r="I2" s="11"/>
      <c r="J2" s="11"/>
      <c r="K2" s="11"/>
      <c r="L2" s="11"/>
      <c r="M2" s="11"/>
      <c r="N2" s="11"/>
      <c r="O2" s="11"/>
      <c r="Q2" s="11"/>
      <c r="R2" s="6"/>
      <c r="S2" s="6"/>
      <c r="T2" s="6"/>
      <c r="U2" s="6"/>
      <c r="V2" s="6"/>
      <c r="W2" s="11"/>
      <c r="X2" s="11"/>
      <c r="Y2" s="25"/>
      <c r="Z2" s="25"/>
      <c r="AA2" s="11"/>
      <c r="AB2" s="11"/>
      <c r="AC2" s="11"/>
      <c r="AD2" s="11"/>
      <c r="AE2" s="11"/>
      <c r="AF2" s="11"/>
      <c r="AG2" s="11"/>
      <c r="AH2" s="11">
        <v>0</v>
      </c>
      <c r="AI2" s="11"/>
      <c r="AJ2" s="11"/>
      <c r="AK2" s="11">
        <v>0</v>
      </c>
      <c r="AL2" s="11">
        <v>0</v>
      </c>
      <c r="AM2" s="11"/>
      <c r="AN2" s="11"/>
      <c r="AO2" s="11"/>
      <c r="AP2" s="11"/>
      <c r="AQ2" s="11"/>
      <c r="AR2" s="6"/>
      <c r="AS2" s="6"/>
      <c r="AT2" s="6"/>
      <c r="AU2" s="6"/>
      <c r="AV2" s="6"/>
      <c r="AW2" s="6"/>
      <c r="AX2" s="6"/>
      <c r="AY2" s="11"/>
      <c r="AZ2" s="11"/>
      <c r="BA2" s="11"/>
      <c r="BB2" s="11"/>
      <c r="BC2" s="11"/>
      <c r="BD2" s="11"/>
      <c r="BE2" s="11"/>
      <c r="BF2" s="11"/>
      <c r="BG2" s="11"/>
      <c r="BH2" s="11"/>
      <c r="BI2" s="11"/>
      <c r="BJ2" s="11"/>
      <c r="BK2" s="11"/>
      <c r="BL2" s="11"/>
      <c r="BM2" s="11"/>
      <c r="BN2" s="11"/>
    </row>
    <row r="3" spans="1:66" ht="16.5" thickBot="1">
      <c r="A3" s="12">
        <v>1</v>
      </c>
      <c r="B3" s="34">
        <v>0.23350436617004336</v>
      </c>
      <c r="E3" s="13"/>
      <c r="F3" s="14">
        <v>2000</v>
      </c>
      <c r="G3" s="15" t="s">
        <v>47</v>
      </c>
      <c r="AH3" s="6">
        <v>0.12903225421905518</v>
      </c>
      <c r="AI3" s="6">
        <v>0</v>
      </c>
      <c r="AJ3" s="6"/>
      <c r="AK3" s="6">
        <v>0</v>
      </c>
      <c r="AL3" s="6">
        <v>599</v>
      </c>
      <c r="AM3" s="6"/>
      <c r="AN3" s="6"/>
      <c r="AO3" s="6"/>
      <c r="AP3" s="6"/>
      <c r="AQ3" s="6"/>
      <c r="AY3" s="6"/>
      <c r="AZ3" s="6"/>
      <c r="BA3" s="6"/>
      <c r="BB3" s="6"/>
      <c r="BC3" s="6"/>
      <c r="BD3" s="6"/>
      <c r="BE3" s="6"/>
      <c r="BF3" s="6"/>
      <c r="BG3" s="6"/>
      <c r="BH3" s="6"/>
      <c r="BI3" s="6"/>
      <c r="BJ3" s="6"/>
      <c r="BK3" s="6"/>
      <c r="BL3" s="6"/>
      <c r="BM3" s="6"/>
      <c r="BN3" s="6"/>
    </row>
    <row r="4" spans="1:66" ht="16.5" thickBot="1">
      <c r="A4" s="12">
        <v>2</v>
      </c>
      <c r="B4" s="34">
        <v>2.9795837399556852E-2</v>
      </c>
      <c r="E4" s="13"/>
      <c r="F4" s="16">
        <v>19.000000040978193</v>
      </c>
      <c r="G4" s="35" t="s">
        <v>60</v>
      </c>
      <c r="I4" s="93" t="s">
        <v>61</v>
      </c>
      <c r="J4" s="94"/>
      <c r="K4" s="95"/>
      <c r="L4" s="96" t="s">
        <v>48</v>
      </c>
      <c r="M4" s="96"/>
      <c r="N4" s="97"/>
      <c r="P4" s="26"/>
      <c r="AH4" s="6">
        <v>0.25806450843811035</v>
      </c>
      <c r="AI4" s="6">
        <v>3</v>
      </c>
      <c r="AJ4" s="6"/>
      <c r="AK4" s="6">
        <v>2.5000000000000001E-2</v>
      </c>
      <c r="AL4" s="6">
        <v>599</v>
      </c>
      <c r="AM4" s="6"/>
      <c r="AN4" s="6"/>
      <c r="AO4" s="6"/>
      <c r="AP4" s="6"/>
      <c r="AQ4" s="6"/>
      <c r="AY4" s="6"/>
      <c r="AZ4" s="6"/>
      <c r="BA4" s="6"/>
      <c r="BB4" s="6"/>
      <c r="BC4" s="6"/>
      <c r="BD4" s="6"/>
      <c r="BE4" s="6"/>
      <c r="BF4" s="6"/>
      <c r="BG4" s="6"/>
      <c r="BH4" s="6"/>
      <c r="BI4" s="6"/>
      <c r="BJ4" s="6"/>
      <c r="BK4" s="6"/>
      <c r="BL4" s="6"/>
      <c r="BM4" s="6"/>
      <c r="BN4" s="6"/>
    </row>
    <row r="5" spans="1:66">
      <c r="A5" s="12">
        <v>3</v>
      </c>
      <c r="B5" s="34">
        <v>0.18685953369823127</v>
      </c>
      <c r="E5" s="17"/>
      <c r="F5" s="18"/>
      <c r="G5" s="17"/>
      <c r="I5" s="36" t="s">
        <v>49</v>
      </c>
      <c r="J5" s="37">
        <v>8.2585703410420472E-2</v>
      </c>
      <c r="K5" s="38"/>
      <c r="L5" s="39"/>
      <c r="M5" s="19"/>
      <c r="N5" s="40"/>
      <c r="P5" s="26"/>
      <c r="AH5" s="6">
        <v>0.38709676265716553</v>
      </c>
      <c r="AI5" s="6">
        <v>4</v>
      </c>
      <c r="AJ5" s="6"/>
      <c r="AK5" s="6">
        <v>2.5000000000000001E-2</v>
      </c>
      <c r="AL5" s="6">
        <v>406</v>
      </c>
      <c r="AM5" s="6"/>
      <c r="AN5" s="6"/>
      <c r="AO5" s="6"/>
      <c r="AP5" s="6"/>
      <c r="AQ5" s="6"/>
      <c r="AY5" s="6"/>
      <c r="AZ5" s="6"/>
      <c r="BA5" s="6"/>
      <c r="BB5" s="6"/>
      <c r="BC5" s="6"/>
      <c r="BD5" s="6"/>
      <c r="BE5" s="6"/>
      <c r="BF5" s="6"/>
      <c r="BG5" s="6"/>
      <c r="BH5" s="6"/>
      <c r="BI5" s="6"/>
      <c r="BJ5" s="6"/>
      <c r="BK5" s="6"/>
      <c r="BL5" s="6"/>
      <c r="BM5" s="6"/>
      <c r="BN5" s="6"/>
    </row>
    <row r="6" spans="1:66">
      <c r="A6" s="12">
        <v>4</v>
      </c>
      <c r="B6" s="34">
        <v>2.9187059399674271E-2</v>
      </c>
      <c r="I6" s="41" t="s">
        <v>50</v>
      </c>
      <c r="J6" s="42">
        <v>0.10283465538933567</v>
      </c>
      <c r="K6" s="20"/>
      <c r="L6" s="43"/>
      <c r="M6" s="44"/>
      <c r="N6" s="20"/>
      <c r="AH6" s="6">
        <v>0.5161290168762207</v>
      </c>
      <c r="AI6" s="6">
        <v>8</v>
      </c>
      <c r="AJ6" s="6"/>
      <c r="AK6" s="6">
        <v>0.05</v>
      </c>
      <c r="AL6" s="6">
        <v>406</v>
      </c>
      <c r="AM6" s="6"/>
      <c r="AN6" s="6"/>
      <c r="AO6" s="6"/>
      <c r="AP6" s="6"/>
      <c r="AQ6" s="6"/>
      <c r="AY6" s="6"/>
      <c r="AZ6" s="6"/>
      <c r="BA6" s="6"/>
      <c r="BB6" s="6"/>
      <c r="BC6" s="6"/>
      <c r="BD6" s="6"/>
      <c r="BE6" s="6"/>
      <c r="BF6" s="6"/>
      <c r="BG6" s="6"/>
      <c r="BH6" s="6"/>
      <c r="BI6" s="6"/>
      <c r="BJ6" s="6"/>
      <c r="BK6" s="6"/>
      <c r="BL6" s="6"/>
      <c r="BM6" s="6"/>
      <c r="BN6" s="6"/>
    </row>
    <row r="7" spans="1:66">
      <c r="A7" s="12">
        <v>5</v>
      </c>
      <c r="B7" s="34">
        <v>1.3073322931829813E-2</v>
      </c>
      <c r="F7" s="45"/>
      <c r="I7" s="46" t="s">
        <v>51</v>
      </c>
      <c r="J7" s="47">
        <v>1</v>
      </c>
      <c r="K7" s="38"/>
      <c r="L7" s="48"/>
      <c r="M7" s="13"/>
      <c r="N7" s="20"/>
      <c r="AH7" s="6">
        <v>0.64516127109527588</v>
      </c>
      <c r="AI7" s="6">
        <v>4</v>
      </c>
      <c r="AJ7" s="6"/>
      <c r="AK7" s="6">
        <v>0.05</v>
      </c>
      <c r="AL7" s="6">
        <v>260</v>
      </c>
      <c r="AM7" s="6"/>
      <c r="AN7" s="6"/>
      <c r="AO7" s="6"/>
      <c r="AP7" s="6"/>
      <c r="AQ7" s="6"/>
      <c r="AY7" s="6"/>
      <c r="AZ7" s="6"/>
      <c r="BA7" s="6"/>
      <c r="BB7" s="6"/>
      <c r="BC7" s="6"/>
      <c r="BD7" s="6"/>
      <c r="BE7" s="6"/>
      <c r="BF7" s="6"/>
      <c r="BG7" s="6"/>
      <c r="BH7" s="6"/>
      <c r="BI7" s="6"/>
      <c r="BJ7" s="6"/>
      <c r="BK7" s="6"/>
      <c r="BL7" s="6"/>
      <c r="BM7" s="6"/>
      <c r="BN7" s="6"/>
    </row>
    <row r="8" spans="1:66" ht="16.5" thickBot="1">
      <c r="A8" s="12">
        <v>6</v>
      </c>
      <c r="B8" s="34">
        <v>4.0611874715046348E-5</v>
      </c>
      <c r="F8" s="45"/>
      <c r="I8" s="49" t="s">
        <v>52</v>
      </c>
      <c r="J8" s="50">
        <v>0</v>
      </c>
      <c r="K8" s="51"/>
      <c r="L8" s="52"/>
      <c r="M8" s="21"/>
      <c r="N8" s="22"/>
      <c r="AH8" s="6">
        <v>0.77419352531433105</v>
      </c>
      <c r="AI8" s="6">
        <v>9</v>
      </c>
      <c r="AJ8" s="6"/>
      <c r="AK8" s="6">
        <v>7.4999999999999997E-2</v>
      </c>
      <c r="AL8" s="6">
        <v>260</v>
      </c>
      <c r="AM8" s="6"/>
      <c r="AN8" s="6"/>
      <c r="AO8" s="6"/>
      <c r="AP8" s="6"/>
      <c r="AQ8" s="6"/>
      <c r="AY8" s="6"/>
      <c r="AZ8" s="6"/>
      <c r="BA8" s="6"/>
      <c r="BB8" s="6"/>
      <c r="BC8" s="6"/>
      <c r="BD8" s="6"/>
      <c r="BE8" s="6"/>
      <c r="BF8" s="6"/>
      <c r="BG8" s="6"/>
      <c r="BH8" s="6"/>
      <c r="BI8" s="6"/>
      <c r="BJ8" s="6"/>
      <c r="BK8" s="6"/>
      <c r="BL8" s="6"/>
      <c r="BM8" s="6"/>
      <c r="BN8" s="6"/>
    </row>
    <row r="9" spans="1:66">
      <c r="A9" s="12">
        <v>7</v>
      </c>
      <c r="B9" s="34">
        <v>3.9533415643209904E-2</v>
      </c>
      <c r="F9" s="45"/>
      <c r="I9" s="17"/>
      <c r="J9" s="23"/>
      <c r="K9" s="17"/>
      <c r="L9" s="17"/>
      <c r="M9" s="17"/>
      <c r="N9" s="17"/>
      <c r="AH9" s="6">
        <v>0.90322577953338623</v>
      </c>
      <c r="AI9" s="6">
        <v>9</v>
      </c>
      <c r="AJ9" s="6"/>
      <c r="AK9" s="6">
        <v>7.4999999999999997E-2</v>
      </c>
      <c r="AL9" s="6">
        <v>199</v>
      </c>
      <c r="AM9" s="6"/>
      <c r="AN9" s="6"/>
      <c r="AO9" s="6"/>
      <c r="AP9" s="6"/>
      <c r="AQ9" s="6"/>
      <c r="AY9" s="6"/>
      <c r="AZ9" s="6"/>
      <c r="BA9" s="6"/>
      <c r="BB9" s="6"/>
      <c r="BC9" s="6"/>
      <c r="BD9" s="6"/>
      <c r="BE9" s="6"/>
      <c r="BF9" s="6"/>
      <c r="BG9" s="6"/>
      <c r="BH9" s="6"/>
      <c r="BI9" s="6"/>
      <c r="BJ9" s="6"/>
      <c r="BK9" s="6"/>
      <c r="BL9" s="6"/>
      <c r="BM9" s="6"/>
      <c r="BN9" s="6"/>
    </row>
    <row r="10" spans="1:66">
      <c r="A10" s="12">
        <v>8</v>
      </c>
      <c r="B10" s="34">
        <v>5.0993358988548603E-3</v>
      </c>
      <c r="F10" s="45"/>
      <c r="I10" s="13"/>
      <c r="J10" s="23"/>
      <c r="K10" s="17"/>
      <c r="L10" s="17"/>
      <c r="M10" s="17"/>
      <c r="N10" s="17"/>
      <c r="P10" s="26"/>
      <c r="AH10" s="6">
        <v>1.0322580337524414</v>
      </c>
      <c r="AI10" s="6">
        <v>12</v>
      </c>
      <c r="AJ10" s="6"/>
      <c r="AK10" s="6">
        <v>0.1</v>
      </c>
      <c r="AL10" s="6">
        <v>199</v>
      </c>
      <c r="AM10" s="6"/>
      <c r="AN10" s="6"/>
      <c r="AO10" s="6"/>
      <c r="AP10" s="6"/>
      <c r="AQ10" s="6"/>
      <c r="AY10" s="6"/>
      <c r="AZ10" s="6"/>
      <c r="BA10" s="6"/>
      <c r="BB10" s="6"/>
      <c r="BC10" s="6"/>
      <c r="BD10" s="6"/>
      <c r="BE10" s="6"/>
      <c r="BF10" s="6"/>
      <c r="BG10" s="6"/>
      <c r="BH10" s="6"/>
      <c r="BI10" s="6"/>
      <c r="BJ10" s="6"/>
      <c r="BK10" s="6"/>
      <c r="BL10" s="6"/>
      <c r="BM10" s="6"/>
      <c r="BN10" s="6"/>
    </row>
    <row r="11" spans="1:66">
      <c r="A11" s="12">
        <v>9</v>
      </c>
      <c r="B11" s="34">
        <v>4.2490177730465414E-2</v>
      </c>
      <c r="I11" s="17"/>
      <c r="J11" s="23"/>
      <c r="K11" s="17"/>
      <c r="L11" s="17"/>
      <c r="M11" s="17"/>
      <c r="N11" s="17"/>
      <c r="P11" s="26"/>
      <c r="AH11" s="6">
        <v>1.1612902879714966</v>
      </c>
      <c r="AI11" s="6">
        <v>8</v>
      </c>
      <c r="AJ11" s="6"/>
      <c r="AK11" s="6">
        <v>0.1</v>
      </c>
      <c r="AL11" s="6">
        <v>134</v>
      </c>
      <c r="AM11" s="6"/>
      <c r="AN11" s="6"/>
      <c r="AO11" s="6"/>
      <c r="AP11" s="6"/>
      <c r="AQ11" s="6"/>
      <c r="AY11" s="6"/>
      <c r="AZ11" s="6"/>
      <c r="BA11" s="6"/>
      <c r="BB11" s="6"/>
      <c r="BC11" s="6"/>
      <c r="BD11" s="6"/>
      <c r="BE11" s="6"/>
      <c r="BF11" s="6"/>
      <c r="BG11" s="6"/>
      <c r="BH11" s="6"/>
      <c r="BI11" s="6"/>
      <c r="BJ11" s="6"/>
      <c r="BK11" s="6"/>
      <c r="BL11" s="6"/>
      <c r="BM11" s="6"/>
      <c r="BN11" s="6"/>
    </row>
    <row r="12" spans="1:66">
      <c r="A12" s="12">
        <v>10</v>
      </c>
      <c r="B12" s="34">
        <v>2.2221593887085715E-2</v>
      </c>
      <c r="I12" s="17"/>
      <c r="J12" s="17"/>
      <c r="K12" s="17"/>
      <c r="L12" s="17"/>
      <c r="M12" s="17"/>
      <c r="N12" s="17"/>
      <c r="P12" s="26"/>
      <c r="AH12" s="6">
        <v>1.2903225421905518</v>
      </c>
      <c r="AI12" s="6">
        <v>3</v>
      </c>
      <c r="AJ12" s="6"/>
      <c r="AK12" s="6">
        <v>0.125</v>
      </c>
      <c r="AL12" s="6">
        <v>134</v>
      </c>
      <c r="AM12" s="6"/>
      <c r="AN12" s="6"/>
      <c r="AO12" s="6"/>
      <c r="AP12" s="6"/>
      <c r="AQ12" s="6"/>
      <c r="AY12" s="6"/>
      <c r="AZ12" s="6"/>
      <c r="BA12" s="6"/>
      <c r="BB12" s="6"/>
      <c r="BC12" s="6"/>
      <c r="BD12" s="6"/>
      <c r="BE12" s="6"/>
      <c r="BF12" s="6"/>
      <c r="BG12" s="6"/>
      <c r="BH12" s="6"/>
      <c r="BI12" s="6"/>
      <c r="BJ12" s="6"/>
      <c r="BK12" s="6"/>
      <c r="BL12" s="6"/>
      <c r="BM12" s="6"/>
      <c r="BN12" s="6"/>
    </row>
    <row r="13" spans="1:66">
      <c r="A13" s="12">
        <v>11</v>
      </c>
      <c r="B13" s="34">
        <v>6.1196709123724401E-2</v>
      </c>
      <c r="I13" s="17"/>
      <c r="J13" s="17"/>
      <c r="K13" s="17"/>
      <c r="L13" s="17"/>
      <c r="M13" s="17"/>
      <c r="N13" s="17"/>
      <c r="AH13" s="6">
        <v>1.4193547964096069</v>
      </c>
      <c r="AI13" s="6">
        <v>6</v>
      </c>
      <c r="AJ13" s="6"/>
      <c r="AK13" s="6">
        <v>0.125</v>
      </c>
      <c r="AL13" s="6">
        <v>95</v>
      </c>
      <c r="AM13" s="6"/>
      <c r="AN13" s="6"/>
      <c r="AO13" s="6"/>
      <c r="AP13" s="6"/>
      <c r="AQ13" s="6"/>
      <c r="AY13" s="6"/>
      <c r="AZ13" s="6"/>
      <c r="BA13" s="6"/>
      <c r="BB13" s="6"/>
      <c r="BC13" s="6"/>
      <c r="BD13" s="6"/>
      <c r="BE13" s="6"/>
      <c r="BF13" s="6"/>
      <c r="BG13" s="6"/>
      <c r="BH13" s="6"/>
      <c r="BI13" s="6"/>
      <c r="BJ13" s="6"/>
      <c r="BK13" s="6"/>
      <c r="BL13" s="6"/>
      <c r="BM13" s="6"/>
      <c r="BN13" s="6"/>
    </row>
    <row r="14" spans="1:66">
      <c r="A14" s="12">
        <v>12</v>
      </c>
      <c r="B14" s="34">
        <v>0.37137882738706024</v>
      </c>
      <c r="E14" s="27"/>
      <c r="I14" s="17"/>
      <c r="J14" s="17"/>
      <c r="K14" s="17"/>
      <c r="L14" s="17"/>
      <c r="M14" s="17"/>
      <c r="N14" s="17"/>
      <c r="AH14" s="6">
        <v>1.5483870506286621</v>
      </c>
      <c r="AI14" s="6">
        <v>7</v>
      </c>
      <c r="AJ14" s="6"/>
      <c r="AK14" s="6">
        <v>0.15</v>
      </c>
      <c r="AL14" s="6">
        <v>95</v>
      </c>
      <c r="AM14" s="6"/>
      <c r="AN14" s="6"/>
      <c r="AO14" s="6"/>
      <c r="AP14" s="6"/>
      <c r="AQ14" s="6"/>
      <c r="AY14" s="6"/>
      <c r="AZ14" s="6"/>
      <c r="BA14" s="6"/>
      <c r="BB14" s="6"/>
      <c r="BC14" s="6"/>
      <c r="BD14" s="6"/>
      <c r="BE14" s="6"/>
      <c r="BF14" s="6"/>
      <c r="BG14" s="6"/>
      <c r="BH14" s="6"/>
      <c r="BI14" s="6"/>
      <c r="BJ14" s="6"/>
      <c r="BK14" s="6"/>
      <c r="BL14" s="6"/>
      <c r="BM14" s="6"/>
      <c r="BN14" s="6"/>
    </row>
    <row r="15" spans="1:66">
      <c r="A15" s="12">
        <v>13</v>
      </c>
      <c r="B15" s="34">
        <v>2.8444730378451393E-2</v>
      </c>
      <c r="E15" s="27"/>
      <c r="I15" s="17"/>
      <c r="J15" s="17"/>
      <c r="K15" s="17"/>
      <c r="L15" s="17"/>
      <c r="M15" s="17"/>
      <c r="N15" s="17"/>
      <c r="AH15" s="6">
        <v>1.6774193048477173</v>
      </c>
      <c r="AI15" s="6">
        <v>6</v>
      </c>
      <c r="AJ15" s="6"/>
      <c r="AK15" s="6">
        <v>0.15</v>
      </c>
      <c r="AL15" s="6">
        <v>74</v>
      </c>
      <c r="AM15" s="6"/>
      <c r="AN15" s="6"/>
      <c r="AO15" s="6"/>
      <c r="AP15" s="6"/>
      <c r="AQ15" s="6"/>
      <c r="AY15" s="6"/>
      <c r="AZ15" s="6"/>
      <c r="BA15" s="6"/>
      <c r="BB15" s="6"/>
      <c r="BC15" s="6"/>
      <c r="BD15" s="6"/>
      <c r="BE15" s="6"/>
      <c r="BF15" s="6"/>
      <c r="BG15" s="6"/>
      <c r="BH15" s="6"/>
      <c r="BI15" s="6"/>
      <c r="BJ15" s="6"/>
      <c r="BK15" s="6"/>
      <c r="BL15" s="6"/>
      <c r="BM15" s="6"/>
      <c r="BN15" s="6"/>
    </row>
    <row r="16" spans="1:66">
      <c r="A16" s="12">
        <v>14</v>
      </c>
      <c r="B16" s="34">
        <v>2.9092723977306766E-3</v>
      </c>
      <c r="E16" s="27"/>
      <c r="I16" s="17"/>
      <c r="J16" s="17"/>
      <c r="K16" s="17"/>
      <c r="L16" s="17"/>
      <c r="M16" s="17"/>
      <c r="N16" s="17"/>
      <c r="AH16" s="6">
        <v>1.8064515590667725</v>
      </c>
      <c r="AI16" s="6">
        <v>6</v>
      </c>
      <c r="AJ16" s="6"/>
      <c r="AK16" s="6">
        <v>0.17499999999999999</v>
      </c>
      <c r="AL16" s="6">
        <v>74</v>
      </c>
      <c r="AM16" s="6"/>
      <c r="AN16" s="6"/>
      <c r="AO16" s="6"/>
      <c r="AP16" s="6"/>
      <c r="AQ16" s="6"/>
      <c r="AY16" s="6"/>
      <c r="AZ16" s="6"/>
      <c r="BA16" s="6"/>
      <c r="BB16" s="6"/>
      <c r="BC16" s="6"/>
      <c r="BD16" s="6"/>
      <c r="BE16" s="6"/>
      <c r="BF16" s="6"/>
      <c r="BG16" s="6"/>
      <c r="BH16" s="6"/>
      <c r="BI16" s="6"/>
      <c r="BJ16" s="6"/>
      <c r="BK16" s="6"/>
      <c r="BL16" s="6"/>
      <c r="BM16" s="6"/>
      <c r="BN16" s="6"/>
    </row>
    <row r="17" spans="1:66">
      <c r="A17" s="12">
        <v>15</v>
      </c>
      <c r="B17" s="34">
        <v>1.4727977890879611E-3</v>
      </c>
      <c r="I17" s="17"/>
      <c r="J17" s="17"/>
      <c r="K17" s="17"/>
      <c r="L17" s="17"/>
      <c r="M17" s="17"/>
      <c r="N17" s="17"/>
      <c r="AH17" s="6">
        <v>1.9354838132858276</v>
      </c>
      <c r="AI17" s="6">
        <v>2</v>
      </c>
      <c r="AJ17" s="6"/>
      <c r="AK17" s="6">
        <v>0.17499999999999999</v>
      </c>
      <c r="AL17" s="6">
        <v>55</v>
      </c>
      <c r="AM17" s="6"/>
      <c r="AN17" s="6"/>
      <c r="AO17" s="6"/>
      <c r="AP17" s="6"/>
      <c r="AQ17" s="6"/>
      <c r="AY17" s="6"/>
      <c r="AZ17" s="6"/>
      <c r="BA17" s="6"/>
      <c r="BB17" s="6"/>
      <c r="BC17" s="6"/>
      <c r="BD17" s="6"/>
      <c r="BE17" s="6"/>
      <c r="BF17" s="6"/>
      <c r="BG17" s="6"/>
      <c r="BH17" s="6"/>
      <c r="BI17" s="6"/>
      <c r="BJ17" s="6"/>
      <c r="BK17" s="6"/>
      <c r="BL17" s="6"/>
      <c r="BM17" s="6"/>
      <c r="BN17" s="6"/>
    </row>
    <row r="18" spans="1:66">
      <c r="A18" s="12">
        <v>16</v>
      </c>
      <c r="B18" s="34">
        <v>4.0345121835631742E-2</v>
      </c>
      <c r="I18" s="17"/>
      <c r="J18" s="17"/>
      <c r="K18" s="17"/>
      <c r="L18" s="17"/>
      <c r="M18" s="17"/>
      <c r="N18" s="17"/>
      <c r="AH18" s="6">
        <v>2.0645160675048828</v>
      </c>
      <c r="AI18" s="6">
        <v>5</v>
      </c>
      <c r="AJ18" s="6"/>
      <c r="AK18" s="6">
        <v>0.2</v>
      </c>
      <c r="AL18" s="6">
        <v>55</v>
      </c>
      <c r="AM18" s="6"/>
      <c r="AN18" s="6"/>
      <c r="AO18" s="6"/>
      <c r="AP18" s="6"/>
      <c r="AQ18" s="6"/>
      <c r="AY18" s="6"/>
      <c r="AZ18" s="6"/>
      <c r="BA18" s="6"/>
      <c r="BB18" s="6"/>
      <c r="BC18" s="6"/>
      <c r="BD18" s="6"/>
      <c r="BE18" s="6"/>
      <c r="BF18" s="6"/>
      <c r="BG18" s="6"/>
      <c r="BH18" s="6"/>
      <c r="BI18" s="6"/>
      <c r="BJ18" s="6"/>
      <c r="BK18" s="6"/>
      <c r="BL18" s="6"/>
      <c r="BM18" s="6"/>
      <c r="BN18" s="6"/>
    </row>
    <row r="19" spans="1:66">
      <c r="A19" s="12">
        <v>17</v>
      </c>
      <c r="B19" s="34">
        <v>5.1632670100602877E-3</v>
      </c>
      <c r="I19" s="17"/>
      <c r="J19" s="17"/>
      <c r="K19" s="17"/>
      <c r="L19" s="17"/>
      <c r="M19" s="17"/>
      <c r="N19" s="17"/>
      <c r="AH19" s="6">
        <v>2.193548321723938</v>
      </c>
      <c r="AI19" s="6">
        <v>2</v>
      </c>
      <c r="AJ19" s="6"/>
      <c r="AK19" s="6">
        <v>0.2</v>
      </c>
      <c r="AL19" s="6">
        <v>40</v>
      </c>
      <c r="AM19" s="6"/>
      <c r="AN19" s="6"/>
      <c r="AO19" s="6"/>
      <c r="AP19" s="6"/>
      <c r="AQ19" s="6"/>
      <c r="AY19" s="6"/>
      <c r="AZ19" s="6"/>
      <c r="BA19" s="6"/>
      <c r="BB19" s="6"/>
      <c r="BC19" s="6"/>
      <c r="BD19" s="6"/>
      <c r="BE19" s="6"/>
      <c r="BF19" s="6"/>
      <c r="BG19" s="6"/>
      <c r="BH19" s="6"/>
      <c r="BI19" s="6"/>
      <c r="BJ19" s="6"/>
      <c r="BK19" s="6"/>
      <c r="BL19" s="6"/>
      <c r="BM19" s="6"/>
      <c r="BN19" s="6"/>
    </row>
    <row r="20" spans="1:66">
      <c r="A20" s="12">
        <v>18</v>
      </c>
      <c r="B20" s="34">
        <v>4.1809045037710775E-2</v>
      </c>
      <c r="I20" s="17"/>
      <c r="J20" s="17"/>
      <c r="K20" s="17"/>
      <c r="L20" s="17"/>
      <c r="M20" s="17"/>
      <c r="N20" s="17"/>
      <c r="AH20" s="6">
        <v>2.3225805759429932</v>
      </c>
      <c r="AI20" s="6">
        <v>3</v>
      </c>
      <c r="AJ20" s="6"/>
      <c r="AK20" s="6">
        <v>0.22500000000000001</v>
      </c>
      <c r="AL20" s="6">
        <v>40</v>
      </c>
      <c r="AM20" s="6"/>
      <c r="AN20" s="6"/>
      <c r="AO20" s="6"/>
      <c r="AP20" s="6"/>
      <c r="AQ20" s="6"/>
      <c r="AY20" s="6"/>
      <c r="AZ20" s="6"/>
      <c r="BA20" s="6"/>
      <c r="BB20" s="6"/>
      <c r="BC20" s="6"/>
      <c r="BD20" s="6"/>
      <c r="BE20" s="6"/>
      <c r="BF20" s="6"/>
      <c r="BG20" s="6"/>
      <c r="BH20" s="6"/>
      <c r="BI20" s="6"/>
      <c r="BJ20" s="6"/>
      <c r="BK20" s="6"/>
      <c r="BL20" s="6"/>
      <c r="BM20" s="6"/>
      <c r="BN20" s="6"/>
    </row>
    <row r="21" spans="1:66">
      <c r="A21" s="12">
        <v>19</v>
      </c>
      <c r="B21" s="34">
        <v>2.6366649231604602E-2</v>
      </c>
      <c r="I21" s="17"/>
      <c r="J21" s="17"/>
      <c r="K21" s="17"/>
      <c r="L21" s="17"/>
      <c r="M21" s="17"/>
      <c r="N21" s="17"/>
      <c r="AH21" s="6">
        <v>2.4516128301620483</v>
      </c>
      <c r="AI21" s="6">
        <v>2</v>
      </c>
      <c r="AJ21" s="6"/>
      <c r="AK21" s="6">
        <v>0.22500000000000001</v>
      </c>
      <c r="AL21" s="6">
        <v>19</v>
      </c>
      <c r="AM21" s="6"/>
      <c r="AN21" s="6"/>
      <c r="AO21" s="6"/>
      <c r="AP21" s="6"/>
      <c r="AQ21" s="6"/>
      <c r="AY21" s="6"/>
      <c r="AZ21" s="6"/>
      <c r="BA21" s="6"/>
      <c r="BB21" s="6"/>
      <c r="BC21" s="6"/>
      <c r="BD21" s="6"/>
      <c r="BE21" s="6"/>
      <c r="BF21" s="6"/>
      <c r="BG21" s="6"/>
      <c r="BH21" s="6"/>
      <c r="BI21" s="6"/>
      <c r="BJ21" s="6"/>
      <c r="BK21" s="6"/>
      <c r="BL21" s="6"/>
      <c r="BM21" s="6"/>
      <c r="BN21" s="6"/>
    </row>
    <row r="22" spans="1:66">
      <c r="A22" s="12">
        <v>20</v>
      </c>
      <c r="B22" s="34">
        <v>0.10879281161923805</v>
      </c>
      <c r="I22" s="17"/>
      <c r="J22" s="17"/>
      <c r="K22" s="17"/>
      <c r="L22" s="17"/>
      <c r="M22" s="17"/>
      <c r="N22" s="17"/>
      <c r="AH22" s="6">
        <v>2.5806450843811035</v>
      </c>
      <c r="AI22" s="6">
        <v>1</v>
      </c>
      <c r="AJ22" s="6"/>
      <c r="AK22" s="6">
        <v>0.25</v>
      </c>
      <c r="AL22" s="6">
        <v>19</v>
      </c>
      <c r="AM22" s="6"/>
      <c r="AN22" s="6"/>
      <c r="AO22" s="6"/>
      <c r="AP22" s="6"/>
      <c r="AQ22" s="6"/>
      <c r="AY22" s="6"/>
      <c r="AZ22" s="6"/>
      <c r="BA22" s="6"/>
      <c r="BB22" s="6"/>
      <c r="BC22" s="6"/>
      <c r="BD22" s="6"/>
      <c r="BE22" s="6"/>
      <c r="BF22" s="6"/>
      <c r="BG22" s="6"/>
      <c r="BH22" s="6"/>
      <c r="BI22" s="6"/>
      <c r="BJ22" s="6"/>
      <c r="BK22" s="6"/>
      <c r="BL22" s="6"/>
      <c r="BM22" s="6"/>
      <c r="BN22" s="6"/>
    </row>
    <row r="23" spans="1:66">
      <c r="A23" s="12">
        <v>21</v>
      </c>
      <c r="B23" s="34">
        <v>0.145622165290374</v>
      </c>
      <c r="AH23" s="6">
        <v>2.7096773386001587</v>
      </c>
      <c r="AI23" s="6">
        <v>0</v>
      </c>
      <c r="AJ23" s="6"/>
      <c r="AK23" s="6">
        <v>0.25</v>
      </c>
      <c r="AL23" s="6">
        <v>26</v>
      </c>
      <c r="AM23" s="6"/>
      <c r="AN23" s="6"/>
      <c r="AO23" s="6"/>
      <c r="AP23" s="6"/>
      <c r="AQ23" s="6"/>
      <c r="AY23" s="6"/>
      <c r="AZ23" s="6"/>
      <c r="BA23" s="6"/>
      <c r="BB23" s="6"/>
      <c r="BC23" s="6"/>
      <c r="BD23" s="6"/>
      <c r="BE23" s="6"/>
      <c r="BF23" s="6"/>
      <c r="BG23" s="6"/>
      <c r="BH23" s="6"/>
      <c r="BI23" s="6"/>
      <c r="BJ23" s="6"/>
      <c r="BK23" s="6"/>
      <c r="BL23" s="6"/>
      <c r="BM23" s="6"/>
      <c r="BN23" s="6"/>
    </row>
    <row r="24" spans="1:66">
      <c r="A24" s="12">
        <v>22</v>
      </c>
      <c r="B24" s="34">
        <v>3.4340290069795665E-2</v>
      </c>
      <c r="AH24" s="6">
        <v>2.8387095928192139</v>
      </c>
      <c r="AI24" s="6">
        <v>0</v>
      </c>
      <c r="AJ24" s="6"/>
      <c r="AK24" s="6">
        <v>0.27500000000000002</v>
      </c>
      <c r="AL24" s="6">
        <v>26</v>
      </c>
      <c r="AM24" s="6"/>
      <c r="AN24" s="6"/>
      <c r="AO24" s="6"/>
      <c r="AP24" s="6"/>
      <c r="AQ24" s="6"/>
      <c r="AY24" s="6"/>
      <c r="AZ24" s="6"/>
      <c r="BA24" s="6"/>
      <c r="BB24" s="6"/>
      <c r="BC24" s="6"/>
      <c r="BD24" s="6"/>
      <c r="BE24" s="6"/>
      <c r="BF24" s="6"/>
      <c r="BG24" s="6"/>
      <c r="BH24" s="6"/>
      <c r="BI24" s="6"/>
      <c r="BJ24" s="6"/>
      <c r="BK24" s="6"/>
      <c r="BL24" s="6"/>
      <c r="BM24" s="6"/>
      <c r="BN24" s="6"/>
    </row>
    <row r="25" spans="1:66">
      <c r="A25" s="12">
        <v>23</v>
      </c>
      <c r="B25" s="34">
        <v>1.6238125216663322E-2</v>
      </c>
      <c r="AH25" s="6">
        <v>2.967741847038269</v>
      </c>
      <c r="AI25" s="6">
        <v>0</v>
      </c>
      <c r="AJ25" s="6"/>
      <c r="AK25" s="6">
        <v>0.27500000000000002</v>
      </c>
      <c r="AL25" s="6">
        <v>10</v>
      </c>
      <c r="AM25" s="6"/>
      <c r="AN25" s="6"/>
      <c r="AO25" s="6"/>
      <c r="AP25" s="6"/>
      <c r="AQ25" s="6"/>
      <c r="AY25" s="6"/>
      <c r="AZ25" s="6"/>
      <c r="BA25" s="6"/>
      <c r="BB25" s="6"/>
      <c r="BC25" s="6"/>
      <c r="BD25" s="6"/>
      <c r="BE25" s="6"/>
      <c r="BF25" s="6"/>
      <c r="BG25" s="6"/>
      <c r="BH25" s="6"/>
      <c r="BI25" s="6"/>
      <c r="BJ25" s="6"/>
      <c r="BK25" s="6"/>
      <c r="BL25" s="6"/>
      <c r="BM25" s="6"/>
      <c r="BN25" s="6"/>
    </row>
    <row r="26" spans="1:66">
      <c r="A26" s="12">
        <v>24</v>
      </c>
      <c r="B26" s="34">
        <v>0.10540634355008428</v>
      </c>
      <c r="AH26" s="6">
        <v>3.0967741012573242</v>
      </c>
      <c r="AI26" s="6">
        <v>0</v>
      </c>
      <c r="AJ26" s="6"/>
      <c r="AK26" s="6">
        <v>0.3</v>
      </c>
      <c r="AL26" s="6">
        <v>10</v>
      </c>
      <c r="AM26" s="6"/>
      <c r="AN26" s="6"/>
      <c r="AO26" s="6"/>
      <c r="AP26" s="6"/>
      <c r="AQ26" s="6"/>
      <c r="AY26" s="6"/>
      <c r="AZ26" s="6"/>
      <c r="BA26" s="6"/>
      <c r="BB26" s="6"/>
      <c r="BC26" s="6"/>
      <c r="BD26" s="6"/>
      <c r="BE26" s="6"/>
      <c r="BF26" s="6"/>
      <c r="BG26" s="6"/>
      <c r="BH26" s="6"/>
      <c r="BI26" s="6"/>
      <c r="BJ26" s="6"/>
      <c r="BK26" s="6"/>
      <c r="BL26" s="6"/>
      <c r="BM26" s="6"/>
      <c r="BN26" s="6"/>
    </row>
    <row r="27" spans="1:66">
      <c r="A27" s="12">
        <v>25</v>
      </c>
      <c r="B27" s="34">
        <v>0.1063664582844385</v>
      </c>
      <c r="AH27" s="6">
        <v>3.2258063554763794</v>
      </c>
      <c r="AI27" s="6">
        <v>0</v>
      </c>
      <c r="AJ27" s="6"/>
      <c r="AK27" s="6">
        <v>0.3</v>
      </c>
      <c r="AL27" s="6">
        <v>10</v>
      </c>
      <c r="AM27" s="6"/>
      <c r="AN27" s="6"/>
      <c r="AO27" s="6"/>
      <c r="AP27" s="6"/>
      <c r="AQ27" s="6"/>
      <c r="AY27" s="6"/>
      <c r="AZ27" s="6"/>
      <c r="BA27" s="6"/>
      <c r="BB27" s="6"/>
      <c r="BC27" s="6"/>
      <c r="BD27" s="6"/>
      <c r="BE27" s="6"/>
      <c r="BF27" s="6"/>
      <c r="BG27" s="6"/>
      <c r="BH27" s="6"/>
      <c r="BI27" s="6"/>
      <c r="BJ27" s="6"/>
      <c r="BK27" s="6"/>
      <c r="BL27" s="6"/>
      <c r="BM27" s="6"/>
      <c r="BN27" s="6"/>
    </row>
    <row r="28" spans="1:66">
      <c r="A28" s="12">
        <v>26</v>
      </c>
      <c r="B28" s="34">
        <v>6.9077145601046816E-2</v>
      </c>
      <c r="AH28" s="6">
        <v>3.3548386096954346</v>
      </c>
      <c r="AI28" s="6">
        <v>0</v>
      </c>
      <c r="AJ28" s="6"/>
      <c r="AK28" s="6">
        <v>0.32500000000000001</v>
      </c>
      <c r="AL28" s="6">
        <v>10</v>
      </c>
      <c r="AM28" s="6"/>
      <c r="AN28" s="6"/>
      <c r="AO28" s="6"/>
      <c r="AP28" s="6"/>
      <c r="AQ28" s="6"/>
      <c r="AY28" s="6"/>
      <c r="AZ28" s="6"/>
      <c r="BA28" s="6"/>
      <c r="BB28" s="6"/>
      <c r="BC28" s="6"/>
      <c r="BD28" s="6"/>
      <c r="BE28" s="6"/>
      <c r="BF28" s="6"/>
      <c r="BG28" s="6"/>
      <c r="BH28" s="6"/>
      <c r="BI28" s="6"/>
      <c r="BJ28" s="6"/>
      <c r="BK28" s="6"/>
      <c r="BL28" s="6"/>
      <c r="BM28" s="6"/>
      <c r="BN28" s="6"/>
    </row>
    <row r="29" spans="1:66">
      <c r="A29" s="12">
        <v>27</v>
      </c>
      <c r="B29" s="34">
        <v>1.2395099592236591E-2</v>
      </c>
      <c r="AH29" s="6">
        <v>3.4838708639144897</v>
      </c>
      <c r="AI29" s="6">
        <v>0</v>
      </c>
      <c r="AJ29" s="6"/>
      <c r="AK29" s="6">
        <v>0.32500000000000001</v>
      </c>
      <c r="AL29" s="6">
        <v>11</v>
      </c>
      <c r="AM29" s="6"/>
      <c r="AN29" s="6"/>
      <c r="AO29" s="6"/>
      <c r="AP29" s="6"/>
      <c r="AQ29" s="6"/>
      <c r="AY29" s="6"/>
      <c r="AZ29" s="6"/>
      <c r="BA29" s="6"/>
      <c r="BB29" s="6"/>
      <c r="BC29" s="6"/>
      <c r="BD29" s="6"/>
      <c r="BE29" s="6"/>
      <c r="BF29" s="6"/>
      <c r="BG29" s="6"/>
      <c r="BH29" s="6"/>
      <c r="BI29" s="6"/>
      <c r="BJ29" s="6"/>
      <c r="BK29" s="6"/>
      <c r="BL29" s="6"/>
      <c r="BM29" s="6"/>
      <c r="BN29" s="6"/>
    </row>
    <row r="30" spans="1:66">
      <c r="A30" s="12">
        <v>28</v>
      </c>
      <c r="B30" s="34">
        <v>0.34263216230572952</v>
      </c>
      <c r="AH30" s="6">
        <v>3.6129031181335449</v>
      </c>
      <c r="AI30" s="6">
        <v>0</v>
      </c>
      <c r="AJ30" s="6"/>
      <c r="AK30" s="6">
        <v>0.35</v>
      </c>
      <c r="AL30" s="6">
        <v>11</v>
      </c>
      <c r="AM30" s="6"/>
      <c r="AN30" s="6"/>
      <c r="AO30" s="6"/>
      <c r="AP30" s="6"/>
      <c r="AQ30" s="6"/>
      <c r="AY30" s="6"/>
      <c r="AZ30" s="6"/>
      <c r="BA30" s="6"/>
      <c r="BB30" s="6"/>
      <c r="BC30" s="6"/>
      <c r="BD30" s="6"/>
      <c r="BE30" s="6"/>
      <c r="BF30" s="6"/>
      <c r="BG30" s="6"/>
      <c r="BH30" s="6"/>
      <c r="BI30" s="6"/>
      <c r="BJ30" s="6"/>
      <c r="BK30" s="6"/>
      <c r="BL30" s="6"/>
      <c r="BM30" s="6"/>
      <c r="BN30" s="6"/>
    </row>
    <row r="31" spans="1:66">
      <c r="A31" s="12">
        <v>29</v>
      </c>
      <c r="B31" s="34">
        <v>1.9750349874098336E-2</v>
      </c>
      <c r="AH31" s="6">
        <v>3.7419353723526001</v>
      </c>
      <c r="AI31" s="6">
        <v>0</v>
      </c>
      <c r="AJ31" s="6"/>
      <c r="AK31" s="6">
        <v>0.35</v>
      </c>
      <c r="AL31" s="6">
        <v>8</v>
      </c>
      <c r="AM31" s="6"/>
      <c r="AN31" s="6"/>
      <c r="AO31" s="6"/>
      <c r="AP31" s="6"/>
      <c r="AQ31" s="6"/>
      <c r="AY31" s="6"/>
      <c r="AZ31" s="6"/>
      <c r="BA31" s="6"/>
      <c r="BB31" s="6"/>
      <c r="BC31" s="6"/>
      <c r="BD31" s="6"/>
      <c r="BE31" s="6"/>
      <c r="BF31" s="6"/>
      <c r="BG31" s="6"/>
      <c r="BH31" s="6"/>
      <c r="BI31" s="6"/>
      <c r="BJ31" s="6"/>
      <c r="BK31" s="6"/>
      <c r="BL31" s="6"/>
      <c r="BM31" s="6"/>
      <c r="BN31" s="6"/>
    </row>
    <row r="32" spans="1:66">
      <c r="A32" s="12">
        <v>30</v>
      </c>
      <c r="B32" s="34">
        <v>6.4893622116968128E-2</v>
      </c>
      <c r="AH32" s="6">
        <v>3.8709676265716553</v>
      </c>
      <c r="AI32" s="6">
        <v>0</v>
      </c>
      <c r="AJ32" s="6"/>
      <c r="AK32" s="6">
        <v>0.375</v>
      </c>
      <c r="AL32" s="6">
        <v>8</v>
      </c>
      <c r="AM32" s="6"/>
      <c r="AN32" s="6"/>
      <c r="AO32" s="6"/>
      <c r="AP32" s="6"/>
      <c r="AQ32" s="6"/>
      <c r="AY32" s="6"/>
      <c r="AZ32" s="6"/>
      <c r="BA32" s="6"/>
      <c r="BB32" s="6"/>
      <c r="BC32" s="6"/>
      <c r="BD32" s="6"/>
      <c r="BE32" s="6"/>
      <c r="BF32" s="6"/>
      <c r="BG32" s="6"/>
      <c r="BH32" s="6"/>
      <c r="BI32" s="6"/>
      <c r="BJ32" s="6"/>
      <c r="BK32" s="6"/>
      <c r="BL32" s="6"/>
      <c r="BM32" s="6"/>
      <c r="BN32" s="6"/>
    </row>
    <row r="33" spans="1:66">
      <c r="A33" s="12">
        <v>31</v>
      </c>
      <c r="B33" s="34">
        <v>4.7289807583045726E-3</v>
      </c>
      <c r="AH33" s="6">
        <v>3.9999998807907104</v>
      </c>
      <c r="AI33" s="6">
        <v>0</v>
      </c>
      <c r="AJ33" s="6"/>
      <c r="AK33" s="6">
        <v>0.375</v>
      </c>
      <c r="AL33" s="6">
        <v>9</v>
      </c>
      <c r="AM33" s="6"/>
      <c r="AN33" s="6"/>
      <c r="AO33" s="6"/>
      <c r="AP33" s="6"/>
      <c r="AQ33" s="6"/>
      <c r="AY33" s="6"/>
      <c r="AZ33" s="6"/>
      <c r="BA33" s="6"/>
      <c r="BB33" s="6"/>
      <c r="BC33" s="6"/>
      <c r="BD33" s="6"/>
      <c r="BE33" s="6"/>
      <c r="BF33" s="6"/>
      <c r="BG33" s="6"/>
      <c r="BH33" s="6"/>
      <c r="BI33" s="6"/>
      <c r="BJ33" s="6"/>
      <c r="BK33" s="6"/>
      <c r="BL33" s="6"/>
      <c r="BM33" s="6"/>
      <c r="BN33" s="6"/>
    </row>
    <row r="34" spans="1:66">
      <c r="A34" s="12">
        <v>32</v>
      </c>
      <c r="B34" s="34">
        <v>3.9555506601679717E-2</v>
      </c>
      <c r="AH34" s="6"/>
      <c r="AI34" s="6"/>
      <c r="AJ34" s="6"/>
      <c r="AK34" s="6">
        <v>0.4</v>
      </c>
      <c r="AL34" s="6">
        <v>9</v>
      </c>
      <c r="AM34" s="6"/>
      <c r="AN34" s="6"/>
      <c r="AO34" s="6"/>
      <c r="AP34" s="6"/>
      <c r="AQ34" s="6"/>
      <c r="AY34" s="6"/>
      <c r="AZ34" s="6"/>
      <c r="BA34" s="6"/>
      <c r="BB34" s="6"/>
      <c r="BC34" s="6"/>
      <c r="BD34" s="6"/>
      <c r="BE34" s="6"/>
      <c r="BF34" s="6"/>
      <c r="BG34" s="6"/>
      <c r="BH34" s="6"/>
      <c r="BI34" s="6"/>
      <c r="BJ34" s="6"/>
      <c r="BK34" s="6"/>
      <c r="BL34" s="6"/>
      <c r="BM34" s="6"/>
      <c r="BN34" s="6"/>
    </row>
    <row r="35" spans="1:66">
      <c r="A35" s="12">
        <v>33</v>
      </c>
      <c r="B35" s="34">
        <v>0.13642061812947751</v>
      </c>
      <c r="AH35" s="6"/>
      <c r="AI35" s="6"/>
      <c r="AJ35" s="6"/>
      <c r="AK35" s="6">
        <v>0.4</v>
      </c>
      <c r="AL35" s="6">
        <v>8</v>
      </c>
      <c r="AM35" s="6"/>
      <c r="AN35" s="6"/>
      <c r="AO35" s="6"/>
      <c r="AP35" s="6"/>
      <c r="AQ35" s="6"/>
      <c r="AY35" s="6"/>
      <c r="AZ35" s="6"/>
      <c r="BA35" s="6"/>
      <c r="BB35" s="6"/>
      <c r="BC35" s="6"/>
      <c r="BD35" s="6"/>
      <c r="BE35" s="6"/>
      <c r="BF35" s="6"/>
      <c r="BG35" s="6"/>
      <c r="BH35" s="6"/>
      <c r="BI35" s="6"/>
      <c r="BJ35" s="6"/>
      <c r="BK35" s="6"/>
      <c r="BL35" s="6"/>
      <c r="BM35" s="6"/>
      <c r="BN35" s="6"/>
    </row>
    <row r="36" spans="1:66">
      <c r="A36" s="12">
        <v>34</v>
      </c>
      <c r="B36" s="34">
        <v>2.675933293683861E-2</v>
      </c>
      <c r="AH36" s="6"/>
      <c r="AI36" s="6"/>
      <c r="AJ36" s="6"/>
      <c r="AK36" s="6">
        <v>0.42499999999999999</v>
      </c>
      <c r="AL36" s="6">
        <v>8</v>
      </c>
      <c r="AM36" s="6"/>
      <c r="AN36" s="6"/>
      <c r="AO36" s="6"/>
      <c r="AP36" s="6"/>
      <c r="AQ36" s="6"/>
      <c r="AY36" s="6"/>
      <c r="AZ36" s="6"/>
      <c r="BA36" s="6"/>
      <c r="BB36" s="6"/>
      <c r="BC36" s="6"/>
      <c r="BD36" s="6"/>
      <c r="BE36" s="6"/>
      <c r="BF36" s="6"/>
      <c r="BG36" s="6"/>
      <c r="BH36" s="6"/>
      <c r="BI36" s="6"/>
      <c r="BJ36" s="6"/>
      <c r="BK36" s="6"/>
      <c r="BL36" s="6"/>
      <c r="BM36" s="6"/>
      <c r="BN36" s="6"/>
    </row>
    <row r="37" spans="1:66">
      <c r="A37" s="12">
        <v>35</v>
      </c>
      <c r="B37" s="34">
        <v>0.47529292823043373</v>
      </c>
      <c r="AH37" s="6"/>
      <c r="AI37" s="6"/>
      <c r="AJ37" s="6"/>
      <c r="AK37" s="6">
        <v>0.42499999999999999</v>
      </c>
      <c r="AL37" s="6">
        <v>2</v>
      </c>
      <c r="AM37" s="6"/>
      <c r="AN37" s="6"/>
      <c r="AO37" s="6"/>
      <c r="AP37" s="6"/>
      <c r="AQ37" s="6"/>
      <c r="AY37" s="6"/>
      <c r="AZ37" s="6"/>
      <c r="BA37" s="6"/>
      <c r="BB37" s="6"/>
      <c r="BC37" s="6"/>
      <c r="BD37" s="6"/>
      <c r="BE37" s="6"/>
      <c r="BF37" s="6"/>
      <c r="BG37" s="6"/>
      <c r="BH37" s="6"/>
      <c r="BI37" s="6"/>
      <c r="BJ37" s="6"/>
      <c r="BK37" s="6"/>
      <c r="BL37" s="6"/>
      <c r="BM37" s="6"/>
      <c r="BN37" s="6"/>
    </row>
    <row r="38" spans="1:66">
      <c r="A38" s="12">
        <v>36</v>
      </c>
      <c r="B38" s="34">
        <v>3.2712714176502872E-2</v>
      </c>
      <c r="AH38" s="6"/>
      <c r="AI38" s="6"/>
      <c r="AJ38" s="6"/>
      <c r="AK38" s="6">
        <v>0.45</v>
      </c>
      <c r="AL38" s="6">
        <v>2</v>
      </c>
      <c r="AM38" s="6"/>
      <c r="AN38" s="6"/>
      <c r="AO38" s="6"/>
      <c r="AP38" s="6"/>
      <c r="AQ38" s="6"/>
      <c r="AY38" s="6"/>
      <c r="AZ38" s="6"/>
      <c r="BA38" s="6"/>
      <c r="BB38" s="6"/>
      <c r="BC38" s="6"/>
      <c r="BD38" s="6"/>
      <c r="BE38" s="6"/>
      <c r="BF38" s="6"/>
      <c r="BG38" s="6"/>
      <c r="BH38" s="6"/>
      <c r="BI38" s="6"/>
      <c r="BJ38" s="6"/>
      <c r="BK38" s="6"/>
      <c r="BL38" s="6"/>
      <c r="BM38" s="6"/>
      <c r="BN38" s="6"/>
    </row>
    <row r="39" spans="1:66">
      <c r="A39" s="12">
        <v>37</v>
      </c>
      <c r="B39" s="34">
        <v>9.4101037974587839E-2</v>
      </c>
      <c r="AH39" s="6"/>
      <c r="AI39" s="6"/>
      <c r="AJ39" s="6"/>
      <c r="AK39" s="6">
        <v>0.45</v>
      </c>
      <c r="AL39" s="6">
        <v>8</v>
      </c>
      <c r="AM39" s="6"/>
      <c r="AN39" s="6"/>
      <c r="AO39" s="6"/>
      <c r="AP39" s="6"/>
      <c r="AQ39" s="6"/>
      <c r="AY39" s="6"/>
      <c r="AZ39" s="6"/>
      <c r="BA39" s="6"/>
      <c r="BB39" s="6"/>
      <c r="BC39" s="6"/>
      <c r="BD39" s="6"/>
      <c r="BE39" s="6"/>
      <c r="BF39" s="6"/>
      <c r="BG39" s="6"/>
      <c r="BH39" s="6"/>
      <c r="BI39" s="6"/>
      <c r="BJ39" s="6"/>
      <c r="BK39" s="6"/>
      <c r="BL39" s="6"/>
      <c r="BM39" s="6"/>
      <c r="BN39" s="6"/>
    </row>
    <row r="40" spans="1:66">
      <c r="A40" s="12">
        <v>38</v>
      </c>
      <c r="B40" s="34">
        <v>8.0296650499675146E-2</v>
      </c>
      <c r="AH40" s="6"/>
      <c r="AI40" s="6"/>
      <c r="AJ40" s="6"/>
      <c r="AK40" s="6">
        <v>0.47499999999999998</v>
      </c>
      <c r="AL40" s="6">
        <v>8</v>
      </c>
      <c r="AM40" s="6"/>
      <c r="AN40" s="6"/>
      <c r="AO40" s="6"/>
      <c r="AP40" s="6"/>
      <c r="AQ40" s="6"/>
      <c r="AY40" s="6"/>
      <c r="AZ40" s="6"/>
      <c r="BA40" s="6"/>
      <c r="BB40" s="6"/>
      <c r="BC40" s="6"/>
      <c r="BD40" s="6"/>
      <c r="BE40" s="6"/>
      <c r="BF40" s="6"/>
      <c r="BG40" s="6"/>
      <c r="BH40" s="6"/>
      <c r="BI40" s="6"/>
      <c r="BJ40" s="6"/>
      <c r="BK40" s="6"/>
      <c r="BL40" s="6"/>
      <c r="BM40" s="6"/>
      <c r="BN40" s="6"/>
    </row>
    <row r="41" spans="1:66">
      <c r="A41" s="12">
        <v>39</v>
      </c>
      <c r="B41" s="34">
        <v>9.5960595254636939E-3</v>
      </c>
      <c r="AH41" s="6"/>
      <c r="AI41" s="6"/>
      <c r="AJ41" s="6"/>
      <c r="AK41" s="6">
        <v>0.47499999999999998</v>
      </c>
      <c r="AL41" s="6">
        <v>2</v>
      </c>
      <c r="AM41" s="6"/>
      <c r="AN41" s="6"/>
      <c r="AO41" s="6"/>
      <c r="AP41" s="6"/>
      <c r="AQ41" s="6"/>
      <c r="AY41" s="6"/>
      <c r="AZ41" s="6"/>
      <c r="BA41" s="6"/>
      <c r="BB41" s="6"/>
      <c r="BC41" s="6"/>
      <c r="BD41" s="6"/>
      <c r="BE41" s="6"/>
      <c r="BF41" s="6"/>
      <c r="BG41" s="6"/>
      <c r="BH41" s="6"/>
      <c r="BI41" s="6"/>
      <c r="BJ41" s="6"/>
      <c r="BK41" s="6"/>
      <c r="BL41" s="6"/>
      <c r="BM41" s="6"/>
      <c r="BN41" s="6"/>
    </row>
    <row r="42" spans="1:66">
      <c r="A42" s="12">
        <v>40</v>
      </c>
      <c r="B42" s="34">
        <v>0.13887952590225108</v>
      </c>
      <c r="AH42" s="6"/>
      <c r="AI42" s="6"/>
      <c r="AJ42" s="6"/>
      <c r="AK42" s="6">
        <v>0.5</v>
      </c>
      <c r="AL42" s="6">
        <v>2</v>
      </c>
      <c r="AM42" s="6"/>
      <c r="AN42" s="6"/>
      <c r="AO42" s="6"/>
      <c r="AP42" s="6"/>
      <c r="AQ42" s="6"/>
      <c r="AY42" s="6"/>
      <c r="AZ42" s="6"/>
      <c r="BA42" s="6"/>
      <c r="BB42" s="6"/>
      <c r="BC42" s="6"/>
      <c r="BD42" s="6"/>
      <c r="BE42" s="6"/>
      <c r="BF42" s="6"/>
      <c r="BG42" s="6"/>
      <c r="BH42" s="6"/>
      <c r="BI42" s="6"/>
      <c r="BJ42" s="6"/>
      <c r="BK42" s="6"/>
      <c r="BL42" s="6"/>
      <c r="BM42" s="6"/>
      <c r="BN42" s="6"/>
    </row>
    <row r="43" spans="1:66">
      <c r="A43" s="12">
        <v>41</v>
      </c>
      <c r="B43" s="34">
        <v>2.8697991547017434E-2</v>
      </c>
      <c r="AH43" s="6"/>
      <c r="AI43" s="6"/>
      <c r="AJ43" s="6"/>
      <c r="AK43" s="6">
        <v>0.5</v>
      </c>
      <c r="AL43" s="6">
        <v>3</v>
      </c>
      <c r="AM43" s="6"/>
      <c r="AN43" s="6"/>
      <c r="AO43" s="6"/>
      <c r="AP43" s="6"/>
      <c r="AQ43" s="6"/>
      <c r="AY43" s="6"/>
      <c r="AZ43" s="6"/>
      <c r="BA43" s="6"/>
      <c r="BB43" s="6"/>
      <c r="BC43" s="6"/>
      <c r="BD43" s="6"/>
      <c r="BE43" s="6"/>
      <c r="BF43" s="6"/>
      <c r="BG43" s="6"/>
      <c r="BH43" s="6"/>
      <c r="BI43" s="6"/>
      <c r="BJ43" s="6"/>
      <c r="BK43" s="6"/>
      <c r="BL43" s="6"/>
      <c r="BM43" s="6"/>
      <c r="BN43" s="6"/>
    </row>
    <row r="44" spans="1:66">
      <c r="A44" s="12">
        <v>42</v>
      </c>
      <c r="B44" s="34">
        <v>6.7933165069567356E-2</v>
      </c>
      <c r="AH44" s="6"/>
      <c r="AI44" s="6"/>
      <c r="AJ44" s="6"/>
      <c r="AK44" s="6">
        <v>0.52500000000000002</v>
      </c>
      <c r="AL44" s="6">
        <v>3</v>
      </c>
      <c r="AM44" s="6"/>
      <c r="AN44" s="6"/>
      <c r="AO44" s="6"/>
      <c r="AP44" s="6"/>
      <c r="AQ44" s="6"/>
      <c r="AY44" s="6"/>
      <c r="AZ44" s="6"/>
      <c r="BA44" s="6"/>
      <c r="BB44" s="6"/>
      <c r="BC44" s="6"/>
      <c r="BD44" s="6"/>
      <c r="BE44" s="6"/>
      <c r="BF44" s="6"/>
      <c r="BG44" s="6"/>
      <c r="BH44" s="6"/>
      <c r="BI44" s="6"/>
      <c r="BJ44" s="6"/>
      <c r="BK44" s="6"/>
      <c r="BL44" s="6"/>
      <c r="BM44" s="6"/>
      <c r="BN44" s="6"/>
    </row>
    <row r="45" spans="1:66">
      <c r="A45" s="12">
        <v>43</v>
      </c>
      <c r="B45" s="34">
        <v>7.5235145006999196E-2</v>
      </c>
      <c r="AH45" s="6"/>
      <c r="AI45" s="6"/>
      <c r="AJ45" s="6"/>
      <c r="AK45" s="6">
        <v>0.52500000000000002</v>
      </c>
      <c r="AL45" s="6">
        <v>4</v>
      </c>
      <c r="AM45" s="6"/>
      <c r="AN45" s="6"/>
      <c r="AO45" s="6"/>
      <c r="AP45" s="6"/>
      <c r="AQ45" s="6"/>
      <c r="AY45" s="6"/>
      <c r="AZ45" s="6"/>
      <c r="BA45" s="6"/>
      <c r="BB45" s="6"/>
      <c r="BC45" s="6"/>
      <c r="BD45" s="6"/>
      <c r="BE45" s="6"/>
      <c r="BF45" s="6"/>
      <c r="BG45" s="6"/>
      <c r="BH45" s="6"/>
      <c r="BI45" s="6"/>
      <c r="BJ45" s="6"/>
      <c r="BK45" s="6"/>
      <c r="BL45" s="6"/>
      <c r="BM45" s="6"/>
      <c r="BN45" s="6"/>
    </row>
    <row r="46" spans="1:66">
      <c r="A46" s="12">
        <v>44</v>
      </c>
      <c r="B46" s="34">
        <v>4.5808358025607787E-2</v>
      </c>
      <c r="AH46" s="6"/>
      <c r="AI46" s="6"/>
      <c r="AJ46" s="6"/>
      <c r="AK46" s="6">
        <v>0.55000000000000004</v>
      </c>
      <c r="AL46" s="6">
        <v>4</v>
      </c>
      <c r="AM46" s="6"/>
      <c r="AN46" s="6"/>
      <c r="AO46" s="6"/>
      <c r="AP46" s="6"/>
      <c r="AQ46" s="6"/>
      <c r="AY46" s="6"/>
      <c r="AZ46" s="6"/>
      <c r="BA46" s="6"/>
      <c r="BB46" s="6"/>
      <c r="BC46" s="6"/>
      <c r="BD46" s="6"/>
      <c r="BE46" s="6"/>
      <c r="BF46" s="6"/>
      <c r="BG46" s="6"/>
      <c r="BH46" s="6"/>
      <c r="BI46" s="6"/>
      <c r="BJ46" s="6"/>
      <c r="BK46" s="6"/>
      <c r="BL46" s="6"/>
      <c r="BM46" s="6"/>
      <c r="BN46" s="6"/>
    </row>
    <row r="47" spans="1:66">
      <c r="A47" s="12">
        <v>45</v>
      </c>
      <c r="B47" s="34">
        <v>2.6280180011267942E-2</v>
      </c>
      <c r="AH47" s="6"/>
      <c r="AI47" s="6"/>
      <c r="AJ47" s="6"/>
      <c r="AK47" s="6">
        <v>0.55000000000000004</v>
      </c>
      <c r="AL47" s="6">
        <v>5</v>
      </c>
      <c r="AM47" s="6"/>
      <c r="AN47" s="6"/>
      <c r="AO47" s="6"/>
      <c r="AP47" s="6"/>
      <c r="AQ47" s="6"/>
      <c r="AY47" s="6"/>
      <c r="AZ47" s="6"/>
      <c r="BA47" s="6"/>
      <c r="BB47" s="6"/>
      <c r="BC47" s="6"/>
      <c r="BD47" s="6"/>
      <c r="BE47" s="6"/>
      <c r="BF47" s="6"/>
      <c r="BG47" s="6"/>
      <c r="BH47" s="6"/>
      <c r="BI47" s="6"/>
      <c r="BJ47" s="6"/>
      <c r="BK47" s="6"/>
      <c r="BL47" s="6"/>
      <c r="BM47" s="6"/>
      <c r="BN47" s="6"/>
    </row>
    <row r="48" spans="1:66">
      <c r="A48" s="12">
        <v>46</v>
      </c>
      <c r="B48" s="34">
        <v>0.10472318669014566</v>
      </c>
      <c r="AH48" s="6"/>
      <c r="AI48" s="6"/>
      <c r="AJ48" s="6"/>
      <c r="AK48" s="6">
        <v>0.57499999999999996</v>
      </c>
      <c r="AL48" s="6">
        <v>5</v>
      </c>
      <c r="AM48" s="6"/>
      <c r="AN48" s="6"/>
      <c r="AO48" s="6"/>
      <c r="AP48" s="6"/>
      <c r="AQ48" s="6"/>
      <c r="AY48" s="6"/>
      <c r="AZ48" s="6"/>
      <c r="BA48" s="6"/>
      <c r="BB48" s="6"/>
      <c r="BC48" s="6"/>
      <c r="BD48" s="6"/>
      <c r="BE48" s="6"/>
      <c r="BF48" s="6"/>
      <c r="BG48" s="6"/>
      <c r="BH48" s="6"/>
      <c r="BI48" s="6"/>
      <c r="BJ48" s="6"/>
      <c r="BK48" s="6"/>
      <c r="BL48" s="6"/>
      <c r="BM48" s="6"/>
      <c r="BN48" s="6"/>
    </row>
    <row r="49" spans="1:66">
      <c r="A49" s="12">
        <v>47</v>
      </c>
      <c r="B49" s="34">
        <v>3.5470844173993397E-2</v>
      </c>
      <c r="AH49" s="6"/>
      <c r="AI49" s="6"/>
      <c r="AJ49" s="6"/>
      <c r="AK49" s="6">
        <v>0.57499999999999996</v>
      </c>
      <c r="AL49" s="6">
        <v>2</v>
      </c>
      <c r="AM49" s="6"/>
      <c r="AN49" s="6"/>
      <c r="AO49" s="6"/>
      <c r="AP49" s="6"/>
      <c r="AQ49" s="6"/>
      <c r="AY49" s="6"/>
      <c r="AZ49" s="6"/>
      <c r="BA49" s="6"/>
      <c r="BB49" s="6"/>
      <c r="BC49" s="6"/>
      <c r="BD49" s="6"/>
      <c r="BE49" s="6"/>
      <c r="BF49" s="6"/>
      <c r="BG49" s="6"/>
      <c r="BH49" s="6"/>
      <c r="BI49" s="6"/>
      <c r="BJ49" s="6"/>
      <c r="BK49" s="6"/>
      <c r="BL49" s="6"/>
      <c r="BM49" s="6"/>
      <c r="BN49" s="6"/>
    </row>
    <row r="50" spans="1:66">
      <c r="A50" s="12">
        <v>48</v>
      </c>
      <c r="B50" s="34">
        <v>4.5310618111706731E-2</v>
      </c>
      <c r="AH50" s="6"/>
      <c r="AI50" s="6"/>
      <c r="AJ50" s="6"/>
      <c r="AK50" s="6">
        <v>0.6</v>
      </c>
      <c r="AL50" s="6">
        <v>2</v>
      </c>
      <c r="AM50" s="6"/>
      <c r="AN50" s="6"/>
      <c r="AO50" s="6"/>
      <c r="AP50" s="6"/>
      <c r="AQ50" s="6"/>
      <c r="AY50" s="6"/>
      <c r="AZ50" s="6"/>
      <c r="BA50" s="6"/>
      <c r="BB50" s="6"/>
      <c r="BC50" s="6"/>
      <c r="BD50" s="6"/>
      <c r="BE50" s="6"/>
      <c r="BF50" s="6"/>
      <c r="BG50" s="6"/>
      <c r="BH50" s="6"/>
      <c r="BI50" s="6"/>
      <c r="BJ50" s="6"/>
      <c r="BK50" s="6"/>
      <c r="BL50" s="6"/>
      <c r="BM50" s="6"/>
      <c r="BN50" s="6"/>
    </row>
    <row r="51" spans="1:66">
      <c r="A51" s="12">
        <v>49</v>
      </c>
      <c r="B51" s="34">
        <v>0.17256114423052818</v>
      </c>
      <c r="AH51" s="6"/>
      <c r="AI51" s="6"/>
      <c r="AJ51" s="6"/>
      <c r="AK51" s="6">
        <v>0.6</v>
      </c>
      <c r="AL51" s="6">
        <v>2</v>
      </c>
      <c r="AM51" s="6"/>
      <c r="AN51" s="6"/>
      <c r="AO51" s="6"/>
      <c r="AP51" s="6"/>
      <c r="AQ51" s="6"/>
      <c r="AY51" s="6"/>
      <c r="AZ51" s="6"/>
      <c r="BA51" s="6"/>
      <c r="BB51" s="6"/>
      <c r="BC51" s="6"/>
      <c r="BD51" s="6"/>
      <c r="BE51" s="6"/>
      <c r="BF51" s="6"/>
      <c r="BG51" s="6"/>
      <c r="BH51" s="6"/>
      <c r="BI51" s="6"/>
      <c r="BJ51" s="6"/>
      <c r="BK51" s="6"/>
      <c r="BL51" s="6"/>
      <c r="BM51" s="6"/>
      <c r="BN51" s="6"/>
    </row>
    <row r="52" spans="1:66">
      <c r="A52" s="12">
        <v>50</v>
      </c>
      <c r="B52" s="34">
        <v>7.3700202355241592E-2</v>
      </c>
      <c r="AH52" s="6"/>
      <c r="AI52" s="6"/>
      <c r="AJ52" s="6"/>
      <c r="AK52" s="6">
        <v>0.625</v>
      </c>
      <c r="AL52" s="6">
        <v>2</v>
      </c>
      <c r="AM52" s="6"/>
      <c r="AN52" s="6"/>
      <c r="AO52" s="6"/>
      <c r="AP52" s="6"/>
      <c r="AQ52" s="6"/>
      <c r="AY52" s="6"/>
      <c r="AZ52" s="6"/>
      <c r="BA52" s="6"/>
      <c r="BB52" s="6"/>
      <c r="BC52" s="6"/>
      <c r="BD52" s="6"/>
      <c r="BE52" s="6"/>
      <c r="BF52" s="6"/>
      <c r="BG52" s="6"/>
      <c r="BH52" s="6"/>
      <c r="BI52" s="6"/>
      <c r="BJ52" s="6"/>
      <c r="BK52" s="6"/>
      <c r="BL52" s="6"/>
      <c r="BM52" s="6"/>
      <c r="BN52" s="6"/>
    </row>
    <row r="53" spans="1:66">
      <c r="A53" s="12">
        <v>51</v>
      </c>
      <c r="B53" s="34">
        <v>1.7868088954379104E-2</v>
      </c>
      <c r="AH53" s="6"/>
      <c r="AI53" s="6"/>
      <c r="AJ53" s="6"/>
      <c r="AK53" s="6">
        <v>0.625</v>
      </c>
      <c r="AL53" s="6">
        <v>1</v>
      </c>
      <c r="AM53" s="6"/>
      <c r="AN53" s="6"/>
      <c r="AO53" s="6"/>
      <c r="AP53" s="6"/>
      <c r="AQ53" s="6"/>
      <c r="AY53" s="6"/>
      <c r="AZ53" s="6"/>
      <c r="BA53" s="6"/>
      <c r="BB53" s="6"/>
      <c r="BC53" s="6"/>
      <c r="BD53" s="6"/>
      <c r="BE53" s="6"/>
      <c r="BF53" s="6"/>
      <c r="BG53" s="6"/>
      <c r="BH53" s="6"/>
      <c r="BI53" s="6"/>
      <c r="BJ53" s="6"/>
      <c r="BK53" s="6"/>
      <c r="BL53" s="6"/>
      <c r="BM53" s="6"/>
      <c r="BN53" s="6"/>
    </row>
    <row r="54" spans="1:66">
      <c r="A54" s="12">
        <v>52</v>
      </c>
      <c r="B54" s="34">
        <v>0.10596548961489569</v>
      </c>
      <c r="AH54" s="6"/>
      <c r="AI54" s="6"/>
      <c r="AJ54" s="6"/>
      <c r="AK54" s="6">
        <v>0.65</v>
      </c>
      <c r="AL54" s="6">
        <v>1</v>
      </c>
      <c r="AM54" s="6"/>
      <c r="AN54" s="6"/>
      <c r="AO54" s="6"/>
      <c r="AP54" s="6"/>
      <c r="AQ54" s="6"/>
      <c r="AY54" s="6"/>
      <c r="AZ54" s="6"/>
      <c r="BA54" s="6"/>
      <c r="BB54" s="6"/>
      <c r="BC54" s="6"/>
      <c r="BD54" s="6"/>
      <c r="BE54" s="6"/>
      <c r="BF54" s="6"/>
      <c r="BG54" s="6"/>
      <c r="BH54" s="6"/>
      <c r="BI54" s="6"/>
      <c r="BJ54" s="6"/>
      <c r="BK54" s="6"/>
      <c r="BL54" s="6"/>
      <c r="BM54" s="6"/>
      <c r="BN54" s="6"/>
    </row>
    <row r="55" spans="1:66">
      <c r="A55" s="12">
        <v>53</v>
      </c>
      <c r="B55" s="34">
        <v>1.3263266147437582E-2</v>
      </c>
      <c r="AH55" s="6"/>
      <c r="AI55" s="6"/>
      <c r="AJ55" s="6"/>
      <c r="AK55" s="6">
        <v>0.65</v>
      </c>
      <c r="AL55" s="6">
        <v>0</v>
      </c>
      <c r="AM55" s="6"/>
      <c r="AN55" s="6"/>
      <c r="AO55" s="6"/>
      <c r="AP55" s="6"/>
      <c r="AQ55" s="6"/>
      <c r="AY55" s="6"/>
      <c r="AZ55" s="6"/>
      <c r="BA55" s="6"/>
      <c r="BB55" s="6"/>
      <c r="BC55" s="6"/>
      <c r="BD55" s="6"/>
      <c r="BE55" s="6"/>
      <c r="BF55" s="6"/>
      <c r="BG55" s="6"/>
      <c r="BH55" s="6"/>
      <c r="BI55" s="6"/>
      <c r="BJ55" s="6"/>
      <c r="BK55" s="6"/>
      <c r="BL55" s="6"/>
      <c r="BM55" s="6"/>
      <c r="BN55" s="6"/>
    </row>
    <row r="56" spans="1:66">
      <c r="A56" s="12">
        <v>54</v>
      </c>
      <c r="B56" s="34">
        <v>0.11440198491649239</v>
      </c>
      <c r="AH56" s="6"/>
      <c r="AI56" s="6"/>
      <c r="AJ56" s="6"/>
      <c r="AK56" s="6">
        <v>0.67500000000000004</v>
      </c>
      <c r="AL56" s="6">
        <v>0</v>
      </c>
      <c r="AM56" s="6"/>
      <c r="AN56" s="6"/>
      <c r="AO56" s="6"/>
      <c r="AP56" s="6"/>
      <c r="AQ56" s="6"/>
      <c r="AY56" s="6"/>
      <c r="AZ56" s="6"/>
      <c r="BA56" s="6"/>
      <c r="BB56" s="6"/>
      <c r="BC56" s="6"/>
      <c r="BD56" s="6"/>
      <c r="BE56" s="6"/>
      <c r="BF56" s="6"/>
      <c r="BG56" s="6"/>
      <c r="BH56" s="6"/>
      <c r="BI56" s="6"/>
      <c r="BJ56" s="6"/>
      <c r="BK56" s="6"/>
      <c r="BL56" s="6"/>
      <c r="BM56" s="6"/>
      <c r="BN56" s="6"/>
    </row>
    <row r="57" spans="1:66">
      <c r="A57" s="12">
        <v>55</v>
      </c>
      <c r="B57" s="34">
        <v>4.7267529839707431E-2</v>
      </c>
      <c r="AH57" s="6"/>
      <c r="AI57" s="6"/>
      <c r="AJ57" s="6"/>
      <c r="AK57" s="6">
        <v>0.67500000000000004</v>
      </c>
      <c r="AL57" s="6">
        <v>1</v>
      </c>
      <c r="AM57" s="6"/>
      <c r="AN57" s="6"/>
      <c r="AO57" s="6"/>
      <c r="AP57" s="6"/>
      <c r="AQ57" s="6"/>
      <c r="AY57" s="6"/>
      <c r="AZ57" s="6"/>
      <c r="BA57" s="6"/>
      <c r="BB57" s="6"/>
      <c r="BC57" s="6"/>
      <c r="BD57" s="6"/>
      <c r="BE57" s="6"/>
      <c r="BF57" s="6"/>
      <c r="BG57" s="6"/>
      <c r="BH57" s="6"/>
      <c r="BI57" s="6"/>
      <c r="BJ57" s="6"/>
      <c r="BK57" s="6"/>
      <c r="BL57" s="6"/>
      <c r="BM57" s="6"/>
      <c r="BN57" s="6"/>
    </row>
    <row r="58" spans="1:66">
      <c r="A58" s="12">
        <v>56</v>
      </c>
      <c r="B58" s="34">
        <v>4.6884890992676051E-2</v>
      </c>
      <c r="AH58" s="6"/>
      <c r="AI58" s="6"/>
      <c r="AJ58" s="6"/>
      <c r="AK58" s="6">
        <v>0.7</v>
      </c>
      <c r="AL58" s="6">
        <v>1</v>
      </c>
      <c r="AM58" s="6"/>
      <c r="AN58" s="6"/>
      <c r="AO58" s="6"/>
      <c r="AP58" s="6"/>
      <c r="AQ58" s="6"/>
      <c r="AY58" s="6"/>
      <c r="AZ58" s="6"/>
      <c r="BA58" s="6"/>
      <c r="BB58" s="6"/>
      <c r="BC58" s="6"/>
      <c r="BD58" s="6"/>
      <c r="BE58" s="6"/>
      <c r="BF58" s="6"/>
      <c r="BG58" s="6"/>
      <c r="BH58" s="6"/>
      <c r="BI58" s="6"/>
      <c r="BJ58" s="6"/>
      <c r="BK58" s="6"/>
      <c r="BL58" s="6"/>
      <c r="BM58" s="6"/>
      <c r="BN58" s="6"/>
    </row>
    <row r="59" spans="1:66">
      <c r="A59" s="12">
        <v>57</v>
      </c>
      <c r="B59" s="34">
        <v>3.0288530880025338E-2</v>
      </c>
      <c r="AH59" s="6"/>
      <c r="AI59" s="6"/>
      <c r="AJ59" s="6"/>
      <c r="AK59" s="6">
        <v>0.7</v>
      </c>
      <c r="AL59" s="6">
        <v>2</v>
      </c>
      <c r="AM59" s="6"/>
      <c r="AN59" s="6"/>
      <c r="AO59" s="6"/>
      <c r="AP59" s="6"/>
      <c r="AQ59" s="6"/>
      <c r="AY59" s="6"/>
      <c r="AZ59" s="6"/>
      <c r="BA59" s="6"/>
      <c r="BB59" s="6"/>
      <c r="BC59" s="6"/>
      <c r="BD59" s="6"/>
      <c r="BE59" s="6"/>
      <c r="BF59" s="6"/>
      <c r="BG59" s="6"/>
      <c r="BH59" s="6"/>
      <c r="BI59" s="6"/>
      <c r="BJ59" s="6"/>
      <c r="BK59" s="6"/>
      <c r="BL59" s="6"/>
      <c r="BM59" s="6"/>
      <c r="BN59" s="6"/>
    </row>
    <row r="60" spans="1:66">
      <c r="A60" s="12">
        <v>58</v>
      </c>
      <c r="B60" s="34">
        <v>0.27535785563521969</v>
      </c>
      <c r="AH60" s="6"/>
      <c r="AI60" s="6"/>
      <c r="AJ60" s="6"/>
      <c r="AK60" s="6">
        <v>0.72499999999999998</v>
      </c>
      <c r="AL60" s="6">
        <v>2</v>
      </c>
      <c r="AM60" s="6"/>
      <c r="AN60" s="6"/>
      <c r="AO60" s="6"/>
      <c r="AP60" s="6"/>
      <c r="AQ60" s="6"/>
      <c r="AY60" s="6"/>
      <c r="AZ60" s="6"/>
      <c r="BA60" s="6"/>
      <c r="BB60" s="6"/>
      <c r="BC60" s="6"/>
      <c r="BD60" s="6"/>
      <c r="BE60" s="6"/>
      <c r="BF60" s="6"/>
      <c r="BG60" s="6"/>
      <c r="BH60" s="6"/>
      <c r="BI60" s="6"/>
      <c r="BJ60" s="6"/>
      <c r="BK60" s="6"/>
      <c r="BL60" s="6"/>
      <c r="BM60" s="6"/>
      <c r="BN60" s="6"/>
    </row>
    <row r="61" spans="1:66">
      <c r="A61" s="12">
        <v>59</v>
      </c>
      <c r="B61" s="34">
        <v>5.5054968032616516E-2</v>
      </c>
      <c r="AH61" s="6"/>
      <c r="AI61" s="6"/>
      <c r="AJ61" s="6"/>
      <c r="AK61" s="6">
        <v>0.72499999999999998</v>
      </c>
      <c r="AL61" s="6">
        <v>1</v>
      </c>
      <c r="AM61" s="6"/>
      <c r="AN61" s="6"/>
      <c r="AO61" s="6"/>
      <c r="AP61" s="6"/>
      <c r="AQ61" s="6"/>
      <c r="AY61" s="6"/>
      <c r="AZ61" s="6"/>
      <c r="BA61" s="6"/>
      <c r="BB61" s="6"/>
      <c r="BC61" s="6"/>
      <c r="BD61" s="6"/>
      <c r="BE61" s="6"/>
      <c r="BF61" s="6"/>
      <c r="BG61" s="6"/>
      <c r="BH61" s="6"/>
      <c r="BI61" s="6"/>
      <c r="BJ61" s="6"/>
      <c r="BK61" s="6"/>
      <c r="BL61" s="6"/>
      <c r="BM61" s="6"/>
      <c r="BN61" s="6"/>
    </row>
    <row r="62" spans="1:66">
      <c r="A62" s="12">
        <v>60</v>
      </c>
      <c r="B62" s="34">
        <v>6.7049802028387326E-2</v>
      </c>
      <c r="AH62" s="6"/>
      <c r="AI62" s="6"/>
      <c r="AJ62" s="6"/>
      <c r="AK62" s="6">
        <v>0.75</v>
      </c>
      <c r="AL62" s="6">
        <v>1</v>
      </c>
      <c r="AM62" s="6"/>
      <c r="AN62" s="6"/>
      <c r="AO62" s="6"/>
      <c r="AP62" s="6"/>
      <c r="AQ62" s="6"/>
      <c r="AY62" s="6"/>
      <c r="AZ62" s="6"/>
      <c r="BA62" s="6"/>
      <c r="BB62" s="6"/>
      <c r="BC62" s="6"/>
      <c r="BD62" s="6"/>
      <c r="BE62" s="6"/>
      <c r="BF62" s="6"/>
      <c r="BG62" s="6"/>
      <c r="BH62" s="6"/>
      <c r="BI62" s="6"/>
      <c r="BJ62" s="6"/>
      <c r="BK62" s="6"/>
      <c r="BL62" s="6"/>
      <c r="BM62" s="6"/>
      <c r="BN62" s="6"/>
    </row>
    <row r="63" spans="1:66">
      <c r="A63" s="12">
        <v>61</v>
      </c>
      <c r="B63" s="34">
        <v>3.5016911477420711E-3</v>
      </c>
      <c r="AH63" s="6"/>
      <c r="AI63" s="6"/>
      <c r="AJ63" s="6"/>
      <c r="AK63" s="6">
        <v>0.75</v>
      </c>
      <c r="AL63" s="6">
        <v>0</v>
      </c>
      <c r="AM63" s="6"/>
      <c r="AN63" s="6"/>
      <c r="AO63" s="6"/>
      <c r="AP63" s="6"/>
      <c r="AQ63" s="6"/>
      <c r="AY63" s="6"/>
      <c r="AZ63" s="6"/>
      <c r="BA63" s="6"/>
      <c r="BB63" s="6"/>
      <c r="BC63" s="6"/>
      <c r="BD63" s="6"/>
      <c r="BE63" s="6"/>
      <c r="BF63" s="6"/>
      <c r="BG63" s="6"/>
      <c r="BH63" s="6"/>
      <c r="BI63" s="6"/>
      <c r="BJ63" s="6"/>
      <c r="BK63" s="6"/>
      <c r="BL63" s="6"/>
      <c r="BM63" s="6"/>
      <c r="BN63" s="6"/>
    </row>
    <row r="64" spans="1:66">
      <c r="A64" s="12">
        <v>62</v>
      </c>
      <c r="B64" s="34">
        <v>1.1102230246251565E-16</v>
      </c>
      <c r="AH64" s="6"/>
      <c r="AI64" s="6"/>
      <c r="AJ64" s="6"/>
      <c r="AK64" s="6">
        <v>0.77500000000000002</v>
      </c>
      <c r="AL64" s="6">
        <v>0</v>
      </c>
      <c r="AM64" s="6"/>
      <c r="AN64" s="6"/>
      <c r="AO64" s="6"/>
      <c r="AP64" s="6"/>
      <c r="AQ64" s="6"/>
      <c r="AY64" s="6"/>
      <c r="AZ64" s="6"/>
      <c r="BA64" s="6"/>
      <c r="BB64" s="6"/>
      <c r="BC64" s="6"/>
      <c r="BD64" s="6"/>
      <c r="BE64" s="6"/>
      <c r="BF64" s="6"/>
      <c r="BG64" s="6"/>
      <c r="BH64" s="6"/>
      <c r="BI64" s="6"/>
      <c r="BJ64" s="6"/>
      <c r="BK64" s="6"/>
      <c r="BL64" s="6"/>
      <c r="BM64" s="6"/>
      <c r="BN64" s="6"/>
    </row>
    <row r="65" spans="1:66">
      <c r="A65" s="12">
        <v>63</v>
      </c>
      <c r="B65" s="34">
        <v>5.65200455920069E-2</v>
      </c>
      <c r="AH65" s="6"/>
      <c r="AI65" s="6"/>
      <c r="AJ65" s="6"/>
      <c r="AK65" s="6">
        <v>0.77500000000000002</v>
      </c>
      <c r="AL65" s="6">
        <v>0</v>
      </c>
      <c r="AM65" s="6"/>
      <c r="AN65" s="6"/>
      <c r="AO65" s="6"/>
      <c r="AP65" s="6"/>
      <c r="AQ65" s="6"/>
      <c r="AY65" s="6"/>
      <c r="AZ65" s="6"/>
      <c r="BA65" s="6"/>
      <c r="BB65" s="6"/>
      <c r="BC65" s="6"/>
      <c r="BD65" s="6"/>
      <c r="BE65" s="6"/>
      <c r="BF65" s="6"/>
      <c r="BG65" s="6"/>
      <c r="BH65" s="6"/>
      <c r="BI65" s="6"/>
      <c r="BJ65" s="6"/>
      <c r="BK65" s="6"/>
      <c r="BL65" s="6"/>
      <c r="BM65" s="6"/>
      <c r="BN65" s="6"/>
    </row>
    <row r="66" spans="1:66">
      <c r="A66" s="12">
        <v>64</v>
      </c>
      <c r="B66" s="34">
        <v>0.15100860208489314</v>
      </c>
      <c r="AH66" s="6"/>
      <c r="AI66" s="6"/>
      <c r="AJ66" s="6"/>
      <c r="AK66" s="6">
        <v>0.8</v>
      </c>
      <c r="AL66" s="6">
        <v>0</v>
      </c>
      <c r="AM66" s="6"/>
      <c r="AN66" s="6"/>
      <c r="AO66" s="6"/>
      <c r="AP66" s="6"/>
      <c r="AQ66" s="6"/>
      <c r="AY66" s="6"/>
      <c r="AZ66" s="6"/>
      <c r="BA66" s="6"/>
      <c r="BB66" s="6"/>
      <c r="BC66" s="6"/>
      <c r="BD66" s="6"/>
      <c r="BE66" s="6"/>
      <c r="BF66" s="6"/>
      <c r="BG66" s="6"/>
      <c r="BH66" s="6"/>
      <c r="BI66" s="6"/>
      <c r="BJ66" s="6"/>
      <c r="BK66" s="6"/>
      <c r="BL66" s="6"/>
      <c r="BM66" s="6"/>
      <c r="BN66" s="6"/>
    </row>
    <row r="67" spans="1:66">
      <c r="A67" s="12">
        <v>65</v>
      </c>
      <c r="B67" s="34">
        <v>2.5149909065362044E-2</v>
      </c>
      <c r="AH67" s="6"/>
      <c r="AI67" s="6"/>
      <c r="AJ67" s="6"/>
      <c r="AK67" s="6">
        <v>0.8</v>
      </c>
      <c r="AL67" s="6">
        <v>2</v>
      </c>
      <c r="AM67" s="6"/>
      <c r="AN67" s="6"/>
      <c r="AO67" s="6"/>
      <c r="AP67" s="6"/>
      <c r="AQ67" s="6"/>
      <c r="AY67" s="6"/>
      <c r="AZ67" s="6"/>
      <c r="BA67" s="6"/>
      <c r="BB67" s="6"/>
      <c r="BC67" s="6"/>
      <c r="BD67" s="6"/>
      <c r="BE67" s="6"/>
      <c r="BF67" s="6"/>
      <c r="BG67" s="6"/>
      <c r="BH67" s="6"/>
      <c r="BI67" s="6"/>
      <c r="BJ67" s="6"/>
      <c r="BK67" s="6"/>
      <c r="BL67" s="6"/>
      <c r="BM67" s="6"/>
      <c r="BN67" s="6"/>
    </row>
    <row r="68" spans="1:66">
      <c r="A68" s="12">
        <v>66</v>
      </c>
      <c r="B68" s="34">
        <v>1.2105683585476672E-3</v>
      </c>
      <c r="AH68" s="6"/>
      <c r="AI68" s="6"/>
      <c r="AJ68" s="6"/>
      <c r="AK68" s="6">
        <v>0.82499999999999996</v>
      </c>
      <c r="AL68" s="6">
        <v>2</v>
      </c>
      <c r="AM68" s="6"/>
      <c r="AN68" s="6"/>
      <c r="AO68" s="6"/>
      <c r="AP68" s="6"/>
      <c r="AQ68" s="6"/>
      <c r="AY68" s="6"/>
      <c r="AZ68" s="6"/>
      <c r="BA68" s="6"/>
      <c r="BB68" s="6"/>
      <c r="BC68" s="6"/>
      <c r="BD68" s="6"/>
      <c r="BE68" s="6"/>
      <c r="BF68" s="6"/>
      <c r="BG68" s="6"/>
      <c r="BH68" s="6"/>
      <c r="BI68" s="6"/>
      <c r="BJ68" s="6"/>
      <c r="BK68" s="6"/>
      <c r="BL68" s="6"/>
      <c r="BM68" s="6"/>
      <c r="BN68" s="6"/>
    </row>
    <row r="69" spans="1:66">
      <c r="A69" s="12">
        <v>67</v>
      </c>
      <c r="B69" s="34">
        <v>1.1652702994827386E-2</v>
      </c>
      <c r="AH69" s="6"/>
      <c r="AI69" s="6"/>
      <c r="AJ69" s="6"/>
      <c r="AK69" s="6">
        <v>0.82499999999999996</v>
      </c>
      <c r="AL69" s="6">
        <v>0</v>
      </c>
      <c r="AM69" s="6"/>
      <c r="AN69" s="6"/>
      <c r="AO69" s="6"/>
      <c r="AP69" s="6"/>
      <c r="AQ69" s="6"/>
      <c r="AY69" s="6"/>
      <c r="AZ69" s="6"/>
      <c r="BA69" s="6"/>
      <c r="BB69" s="6"/>
      <c r="BC69" s="6"/>
      <c r="BD69" s="6"/>
      <c r="BE69" s="6"/>
      <c r="BF69" s="6"/>
      <c r="BG69" s="6"/>
      <c r="BH69" s="6"/>
      <c r="BI69" s="6"/>
      <c r="BJ69" s="6"/>
      <c r="BK69" s="6"/>
      <c r="BL69" s="6"/>
      <c r="BM69" s="6"/>
      <c r="BN69" s="6"/>
    </row>
    <row r="70" spans="1:66">
      <c r="A70" s="12">
        <v>68</v>
      </c>
      <c r="B70" s="34">
        <v>1.8113132845047936E-3</v>
      </c>
      <c r="AH70" s="6"/>
      <c r="AI70" s="6"/>
      <c r="AJ70" s="6"/>
      <c r="AK70" s="6">
        <v>0.85</v>
      </c>
      <c r="AL70" s="6">
        <v>0</v>
      </c>
      <c r="AM70" s="6"/>
      <c r="AN70" s="6"/>
      <c r="AO70" s="6"/>
      <c r="AP70" s="6"/>
      <c r="AQ70" s="6"/>
      <c r="AY70" s="6"/>
      <c r="AZ70" s="6"/>
      <c r="BA70" s="6"/>
      <c r="BB70" s="6"/>
      <c r="BC70" s="6"/>
      <c r="BD70" s="6"/>
      <c r="BE70" s="6"/>
      <c r="BF70" s="6"/>
      <c r="BG70" s="6"/>
      <c r="BH70" s="6"/>
      <c r="BI70" s="6"/>
      <c r="BJ70" s="6"/>
      <c r="BK70" s="6"/>
      <c r="BL70" s="6"/>
      <c r="BM70" s="6"/>
      <c r="BN70" s="6"/>
    </row>
    <row r="71" spans="1:66">
      <c r="A71" s="12">
        <v>69</v>
      </c>
      <c r="B71" s="34">
        <v>0.10884848257521304</v>
      </c>
      <c r="AH71" s="6"/>
      <c r="AI71" s="6"/>
      <c r="AJ71" s="6"/>
      <c r="AK71" s="6">
        <v>0.85</v>
      </c>
      <c r="AL71" s="6">
        <v>1</v>
      </c>
      <c r="AM71" s="6"/>
      <c r="AN71" s="6"/>
      <c r="AO71" s="6"/>
      <c r="AP71" s="6"/>
      <c r="AQ71" s="6"/>
      <c r="AY71" s="6"/>
      <c r="AZ71" s="6"/>
      <c r="BA71" s="6"/>
      <c r="BB71" s="6"/>
      <c r="BC71" s="6"/>
      <c r="BD71" s="6"/>
      <c r="BE71" s="6"/>
      <c r="BF71" s="6"/>
      <c r="BG71" s="6"/>
      <c r="BH71" s="6"/>
      <c r="BI71" s="6"/>
      <c r="BJ71" s="6"/>
      <c r="BK71" s="6"/>
      <c r="BL71" s="6"/>
      <c r="BM71" s="6"/>
      <c r="BN71" s="6"/>
    </row>
    <row r="72" spans="1:66">
      <c r="A72" s="12">
        <v>70</v>
      </c>
      <c r="B72" s="34">
        <v>2.3378169170908614E-2</v>
      </c>
      <c r="AH72" s="6"/>
      <c r="AI72" s="6"/>
      <c r="AJ72" s="6"/>
      <c r="AK72" s="6">
        <v>0.875</v>
      </c>
      <c r="AL72" s="6">
        <v>1</v>
      </c>
      <c r="AM72" s="6"/>
      <c r="AN72" s="6"/>
      <c r="AO72" s="6"/>
      <c r="AP72" s="6"/>
      <c r="AQ72" s="6"/>
      <c r="AY72" s="6"/>
      <c r="AZ72" s="6"/>
      <c r="BA72" s="6"/>
      <c r="BB72" s="6"/>
      <c r="BC72" s="6"/>
      <c r="BD72" s="6"/>
      <c r="BE72" s="6"/>
      <c r="BF72" s="6"/>
      <c r="BG72" s="6"/>
      <c r="BH72" s="6"/>
      <c r="BI72" s="6"/>
      <c r="BJ72" s="6"/>
      <c r="BK72" s="6"/>
      <c r="BL72" s="6"/>
      <c r="BM72" s="6"/>
      <c r="BN72" s="6"/>
    </row>
    <row r="73" spans="1:66">
      <c r="A73" s="12">
        <v>71</v>
      </c>
      <c r="B73" s="34">
        <v>1.6844729710621075E-3</v>
      </c>
      <c r="AH73" s="6"/>
      <c r="AI73" s="6"/>
      <c r="AJ73" s="6"/>
      <c r="AK73" s="6">
        <v>0.875</v>
      </c>
      <c r="AL73" s="6">
        <v>0</v>
      </c>
      <c r="AM73" s="6"/>
      <c r="AN73" s="6"/>
      <c r="AO73" s="6"/>
      <c r="AP73" s="6"/>
      <c r="AQ73" s="6"/>
      <c r="AY73" s="6"/>
      <c r="AZ73" s="6"/>
      <c r="BA73" s="6"/>
      <c r="BB73" s="6"/>
      <c r="BC73" s="6"/>
      <c r="BD73" s="6"/>
      <c r="BE73" s="6"/>
      <c r="BF73" s="6"/>
      <c r="BG73" s="6"/>
      <c r="BH73" s="6"/>
      <c r="BI73" s="6"/>
      <c r="BJ73" s="6"/>
      <c r="BK73" s="6"/>
      <c r="BL73" s="6"/>
      <c r="BM73" s="6"/>
      <c r="BN73" s="6"/>
    </row>
    <row r="74" spans="1:66">
      <c r="A74" s="12">
        <v>72</v>
      </c>
      <c r="B74" s="34">
        <v>4.0007496702194056E-2</v>
      </c>
      <c r="AH74" s="6"/>
      <c r="AI74" s="6"/>
      <c r="AJ74" s="6"/>
      <c r="AK74" s="6">
        <v>0.9</v>
      </c>
      <c r="AL74" s="6">
        <v>0</v>
      </c>
      <c r="AM74" s="6"/>
      <c r="AN74" s="6"/>
      <c r="AO74" s="6"/>
      <c r="AP74" s="6"/>
      <c r="AQ74" s="6"/>
      <c r="AY74" s="6"/>
      <c r="AZ74" s="6"/>
      <c r="BA74" s="6"/>
      <c r="BB74" s="6"/>
      <c r="BC74" s="6"/>
      <c r="BD74" s="6"/>
      <c r="BE74" s="6"/>
      <c r="BF74" s="6"/>
      <c r="BG74" s="6"/>
      <c r="BH74" s="6"/>
      <c r="BI74" s="6"/>
      <c r="BJ74" s="6"/>
      <c r="BK74" s="6"/>
      <c r="BL74" s="6"/>
      <c r="BM74" s="6"/>
      <c r="BN74" s="6"/>
    </row>
    <row r="75" spans="1:66">
      <c r="A75" s="12">
        <v>73</v>
      </c>
      <c r="B75" s="34">
        <v>4.769922232162843E-3</v>
      </c>
      <c r="AH75" s="6"/>
      <c r="AI75" s="6"/>
      <c r="AJ75" s="6"/>
      <c r="AK75" s="6">
        <v>0.9</v>
      </c>
      <c r="AL75" s="6">
        <v>0</v>
      </c>
      <c r="AM75" s="6"/>
      <c r="AN75" s="6"/>
      <c r="AO75" s="6"/>
      <c r="AP75" s="6"/>
      <c r="AQ75" s="6"/>
      <c r="AY75" s="6"/>
      <c r="AZ75" s="6"/>
      <c r="BA75" s="6"/>
      <c r="BB75" s="6"/>
      <c r="BC75" s="6"/>
      <c r="BD75" s="6"/>
      <c r="BE75" s="6"/>
      <c r="BF75" s="6"/>
      <c r="BG75" s="6"/>
      <c r="BH75" s="6"/>
      <c r="BI75" s="6"/>
      <c r="BJ75" s="6"/>
      <c r="BK75" s="6"/>
      <c r="BL75" s="6"/>
      <c r="BM75" s="6"/>
      <c r="BN75" s="6"/>
    </row>
    <row r="76" spans="1:66">
      <c r="A76" s="12">
        <v>74</v>
      </c>
      <c r="B76" s="34">
        <v>2.8705790006818121E-2</v>
      </c>
      <c r="AH76" s="6"/>
      <c r="AI76" s="6"/>
      <c r="AJ76" s="6"/>
      <c r="AK76" s="6">
        <v>0.92500000000000004</v>
      </c>
      <c r="AL76" s="6">
        <v>0</v>
      </c>
      <c r="AM76" s="6"/>
      <c r="AN76" s="6"/>
      <c r="AO76" s="6"/>
      <c r="AP76" s="6"/>
      <c r="AQ76" s="6"/>
      <c r="AY76" s="6"/>
      <c r="AZ76" s="6"/>
      <c r="BA76" s="6"/>
      <c r="BB76" s="6"/>
      <c r="BC76" s="6"/>
      <c r="BD76" s="6"/>
      <c r="BE76" s="6"/>
      <c r="BF76" s="6"/>
      <c r="BG76" s="6"/>
      <c r="BH76" s="6"/>
      <c r="BI76" s="6"/>
      <c r="BJ76" s="6"/>
      <c r="BK76" s="6"/>
      <c r="BL76" s="6"/>
      <c r="BM76" s="6"/>
      <c r="BN76" s="6"/>
    </row>
    <row r="77" spans="1:66">
      <c r="A77" s="12">
        <v>75</v>
      </c>
      <c r="B77" s="34">
        <v>9.20125492323229E-3</v>
      </c>
      <c r="AH77" s="6"/>
      <c r="AI77" s="6"/>
      <c r="AJ77" s="6"/>
      <c r="AK77" s="6">
        <v>0.92500000000000004</v>
      </c>
      <c r="AL77" s="6">
        <v>0</v>
      </c>
      <c r="AM77" s="6"/>
      <c r="AN77" s="6"/>
      <c r="AO77" s="6"/>
      <c r="AP77" s="6"/>
      <c r="AQ77" s="6"/>
      <c r="AY77" s="6"/>
      <c r="AZ77" s="6"/>
      <c r="BA77" s="6"/>
      <c r="BB77" s="6"/>
      <c r="BC77" s="6"/>
      <c r="BD77" s="6"/>
      <c r="BE77" s="6"/>
      <c r="BF77" s="6"/>
      <c r="BG77" s="6"/>
      <c r="BH77" s="6"/>
      <c r="BI77" s="6"/>
      <c r="BJ77" s="6"/>
      <c r="BK77" s="6"/>
      <c r="BL77" s="6"/>
      <c r="BM77" s="6"/>
      <c r="BN77" s="6"/>
    </row>
    <row r="78" spans="1:66">
      <c r="A78" s="12">
        <v>76</v>
      </c>
      <c r="B78" s="34">
        <v>0.10865334004632618</v>
      </c>
      <c r="AH78" s="6"/>
      <c r="AI78" s="6"/>
      <c r="AJ78" s="6"/>
      <c r="AK78" s="6">
        <v>0.95</v>
      </c>
      <c r="AL78" s="6">
        <v>0</v>
      </c>
      <c r="AM78" s="6"/>
      <c r="AN78" s="6"/>
      <c r="AO78" s="6"/>
      <c r="AP78" s="6"/>
      <c r="AQ78" s="6"/>
      <c r="AY78" s="6"/>
      <c r="AZ78" s="6"/>
      <c r="BA78" s="6"/>
      <c r="BB78" s="6"/>
      <c r="BC78" s="6"/>
      <c r="BD78" s="6"/>
      <c r="BE78" s="6"/>
      <c r="BF78" s="6"/>
      <c r="BG78" s="6"/>
      <c r="BH78" s="6"/>
      <c r="BI78" s="6"/>
      <c r="BJ78" s="6"/>
      <c r="BK78" s="6"/>
      <c r="BL78" s="6"/>
      <c r="BM78" s="6"/>
      <c r="BN78" s="6"/>
    </row>
    <row r="79" spans="1:66">
      <c r="A79" s="12">
        <v>77</v>
      </c>
      <c r="B79" s="34">
        <v>5.4913029902803515E-2</v>
      </c>
      <c r="AH79" s="6"/>
      <c r="AI79" s="6"/>
      <c r="AJ79" s="6"/>
      <c r="AK79" s="6">
        <v>0.95</v>
      </c>
      <c r="AL79" s="6">
        <v>0</v>
      </c>
      <c r="AM79" s="6"/>
      <c r="AN79" s="6"/>
      <c r="AO79" s="6"/>
      <c r="AP79" s="6"/>
      <c r="AQ79" s="6"/>
      <c r="AY79" s="6"/>
      <c r="AZ79" s="6"/>
      <c r="BA79" s="6"/>
      <c r="BB79" s="6"/>
      <c r="BC79" s="6"/>
      <c r="BD79" s="6"/>
      <c r="BE79" s="6"/>
      <c r="BF79" s="6"/>
      <c r="BG79" s="6"/>
      <c r="BH79" s="6"/>
      <c r="BI79" s="6"/>
      <c r="BJ79" s="6"/>
      <c r="BK79" s="6"/>
      <c r="BL79" s="6"/>
      <c r="BM79" s="6"/>
      <c r="BN79" s="6"/>
    </row>
    <row r="80" spans="1:66">
      <c r="A80" s="12">
        <v>78</v>
      </c>
      <c r="B80" s="34">
        <v>1.1084057458531974E-2</v>
      </c>
      <c r="AH80" s="6"/>
      <c r="AI80" s="6"/>
      <c r="AJ80" s="6"/>
      <c r="AK80" s="6">
        <v>0.97499999999999998</v>
      </c>
      <c r="AL80" s="6">
        <v>0</v>
      </c>
      <c r="AM80" s="6"/>
      <c r="AN80" s="6"/>
      <c r="AO80" s="6"/>
      <c r="AP80" s="6"/>
      <c r="AQ80" s="6"/>
      <c r="AY80" s="6"/>
      <c r="AZ80" s="6"/>
      <c r="BA80" s="6"/>
      <c r="BB80" s="6"/>
      <c r="BC80" s="6"/>
      <c r="BD80" s="6"/>
      <c r="BE80" s="6"/>
      <c r="BF80" s="6"/>
      <c r="BG80" s="6"/>
      <c r="BH80" s="6"/>
      <c r="BI80" s="6"/>
      <c r="BJ80" s="6"/>
      <c r="BK80" s="6"/>
      <c r="BL80" s="6"/>
      <c r="BM80" s="6"/>
      <c r="BN80" s="6"/>
    </row>
    <row r="81" spans="1:66">
      <c r="A81" s="12">
        <v>79</v>
      </c>
      <c r="B81" s="34">
        <v>0.41384164328160222</v>
      </c>
      <c r="AH81" s="6"/>
      <c r="AI81" s="6"/>
      <c r="AJ81" s="6"/>
      <c r="AK81" s="6">
        <v>0.97499999999999998</v>
      </c>
      <c r="AL81" s="6">
        <v>0</v>
      </c>
      <c r="AM81" s="6"/>
      <c r="AN81" s="6"/>
      <c r="AO81" s="6"/>
      <c r="AP81" s="6"/>
      <c r="AQ81" s="6"/>
      <c r="AY81" s="6"/>
      <c r="AZ81" s="6"/>
      <c r="BA81" s="6"/>
      <c r="BB81" s="6"/>
      <c r="BC81" s="6"/>
      <c r="BD81" s="6"/>
      <c r="BE81" s="6"/>
      <c r="BF81" s="6"/>
      <c r="BG81" s="6"/>
      <c r="BH81" s="6"/>
      <c r="BI81" s="6"/>
      <c r="BJ81" s="6"/>
      <c r="BK81" s="6"/>
      <c r="BL81" s="6"/>
      <c r="BM81" s="6"/>
      <c r="BN81" s="6"/>
    </row>
    <row r="82" spans="1:66">
      <c r="A82" s="12">
        <v>80</v>
      </c>
      <c r="B82" s="34">
        <v>3.5149818226190219E-2</v>
      </c>
      <c r="AH82" s="6"/>
      <c r="AI82" s="6"/>
      <c r="AJ82" s="6"/>
      <c r="AK82" s="6">
        <v>1</v>
      </c>
      <c r="AL82" s="6">
        <v>0</v>
      </c>
      <c r="AM82" s="6"/>
      <c r="AN82" s="6"/>
      <c r="AO82" s="6"/>
      <c r="AP82" s="6"/>
      <c r="AQ82" s="6"/>
      <c r="AY82" s="6"/>
      <c r="AZ82" s="6"/>
      <c r="BA82" s="6"/>
      <c r="BB82" s="6"/>
      <c r="BC82" s="6"/>
      <c r="BD82" s="6"/>
      <c r="BE82" s="6"/>
      <c r="BF82" s="6"/>
      <c r="BG82" s="6"/>
      <c r="BH82" s="6"/>
      <c r="BI82" s="6"/>
      <c r="BJ82" s="6"/>
      <c r="BK82" s="6"/>
      <c r="BL82" s="6"/>
      <c r="BM82" s="6"/>
      <c r="BN82" s="6"/>
    </row>
    <row r="83" spans="1:66">
      <c r="A83" s="12">
        <v>81</v>
      </c>
      <c r="B83" s="34">
        <v>0.1106057881047371</v>
      </c>
      <c r="AH83" s="6"/>
      <c r="AI83" s="6"/>
      <c r="AJ83" s="6"/>
      <c r="AK83" s="6">
        <v>1</v>
      </c>
      <c r="AL83" s="6">
        <v>1</v>
      </c>
      <c r="AM83" s="6"/>
      <c r="AN83" s="6"/>
      <c r="AO83" s="6"/>
      <c r="AP83" s="6"/>
      <c r="AQ83" s="6"/>
      <c r="AY83" s="6"/>
      <c r="AZ83" s="6"/>
      <c r="BA83" s="6"/>
      <c r="BB83" s="6"/>
      <c r="BC83" s="6"/>
      <c r="BD83" s="6"/>
      <c r="BE83" s="6"/>
      <c r="BF83" s="6"/>
      <c r="BG83" s="6"/>
      <c r="BH83" s="6"/>
      <c r="BI83" s="6"/>
      <c r="BJ83" s="6"/>
      <c r="BK83" s="6"/>
      <c r="BL83" s="6"/>
      <c r="BM83" s="6"/>
      <c r="BN83" s="6"/>
    </row>
    <row r="84" spans="1:66">
      <c r="A84" s="12">
        <v>82</v>
      </c>
      <c r="B84" s="34">
        <v>3.3482719105775084E-2</v>
      </c>
      <c r="AH84" s="6"/>
      <c r="AI84" s="6"/>
      <c r="AJ84" s="6"/>
      <c r="AK84" s="6">
        <v>1.0249999999999999</v>
      </c>
      <c r="AL84" s="6">
        <v>1</v>
      </c>
      <c r="AM84" s="6"/>
      <c r="AN84" s="6"/>
      <c r="AO84" s="6"/>
      <c r="AP84" s="6"/>
      <c r="AQ84" s="6"/>
      <c r="AY84" s="6"/>
      <c r="AZ84" s="6"/>
      <c r="BA84" s="6"/>
      <c r="BB84" s="6"/>
      <c r="BC84" s="6"/>
      <c r="BD84" s="6"/>
      <c r="BE84" s="6"/>
      <c r="BF84" s="6"/>
      <c r="BG84" s="6"/>
      <c r="BH84" s="6"/>
      <c r="BI84" s="6"/>
      <c r="BJ84" s="6"/>
      <c r="BK84" s="6"/>
      <c r="BL84" s="6"/>
      <c r="BM84" s="6"/>
      <c r="BN84" s="6"/>
    </row>
    <row r="85" spans="1:66">
      <c r="A85" s="12">
        <v>83</v>
      </c>
      <c r="B85" s="34">
        <v>1.4993702035505775E-3</v>
      </c>
      <c r="AH85" s="6"/>
      <c r="AI85" s="6"/>
      <c r="AJ85" s="6"/>
      <c r="AK85" s="6">
        <v>1.0249999999999999</v>
      </c>
      <c r="AL85" s="6">
        <v>0</v>
      </c>
      <c r="AM85" s="6"/>
      <c r="AN85" s="6"/>
      <c r="AO85" s="6"/>
      <c r="AP85" s="6"/>
      <c r="AQ85" s="6"/>
      <c r="AY85" s="6"/>
      <c r="AZ85" s="6"/>
      <c r="BA85" s="6"/>
      <c r="BB85" s="6"/>
      <c r="BC85" s="6"/>
      <c r="BD85" s="6"/>
      <c r="BE85" s="6"/>
      <c r="BF85" s="6"/>
      <c r="BG85" s="6"/>
      <c r="BH85" s="6"/>
      <c r="BI85" s="6"/>
      <c r="BJ85" s="6"/>
      <c r="BK85" s="6"/>
      <c r="BL85" s="6"/>
      <c r="BM85" s="6"/>
      <c r="BN85" s="6"/>
    </row>
    <row r="86" spans="1:66">
      <c r="A86" s="12">
        <v>84</v>
      </c>
      <c r="B86" s="34">
        <v>1.8282651125931346E-2</v>
      </c>
      <c r="AH86" s="6"/>
      <c r="AI86" s="6"/>
      <c r="AJ86" s="6"/>
      <c r="AK86" s="6"/>
      <c r="AL86" s="6"/>
      <c r="AM86" s="6"/>
      <c r="AN86" s="6"/>
      <c r="AO86" s="6"/>
      <c r="AP86" s="6"/>
      <c r="AQ86" s="6"/>
      <c r="AY86" s="6"/>
      <c r="AZ86" s="6"/>
      <c r="BA86" s="6"/>
      <c r="BB86" s="6"/>
      <c r="BC86" s="6"/>
      <c r="BD86" s="6"/>
      <c r="BE86" s="6"/>
      <c r="BF86" s="6"/>
      <c r="BG86" s="6"/>
      <c r="BH86" s="6"/>
      <c r="BI86" s="6"/>
      <c r="BJ86" s="6"/>
      <c r="BK86" s="6"/>
      <c r="BL86" s="6"/>
      <c r="BM86" s="6"/>
      <c r="BN86" s="6"/>
    </row>
    <row r="87" spans="1:66">
      <c r="A87" s="12">
        <v>85</v>
      </c>
      <c r="B87" s="34">
        <v>6.7794720442445012E-3</v>
      </c>
      <c r="AH87" s="6"/>
      <c r="AI87" s="6"/>
      <c r="AJ87" s="6"/>
      <c r="AK87" s="6"/>
      <c r="AL87" s="6"/>
      <c r="AM87" s="6"/>
      <c r="AN87" s="6"/>
      <c r="AO87" s="6"/>
      <c r="AP87" s="6"/>
      <c r="AQ87" s="6"/>
      <c r="AY87" s="6"/>
      <c r="AZ87" s="6"/>
      <c r="BA87" s="6"/>
      <c r="BB87" s="6"/>
      <c r="BC87" s="6"/>
      <c r="BD87" s="6"/>
      <c r="BE87" s="6"/>
      <c r="BF87" s="6"/>
      <c r="BG87" s="6"/>
      <c r="BH87" s="6"/>
      <c r="BI87" s="6"/>
      <c r="BJ87" s="6"/>
      <c r="BK87" s="6"/>
      <c r="BL87" s="6"/>
      <c r="BM87" s="6"/>
      <c r="BN87" s="6"/>
    </row>
    <row r="88" spans="1:66">
      <c r="A88" s="12">
        <v>86</v>
      </c>
      <c r="B88" s="34">
        <v>7.4839149501279789E-2</v>
      </c>
      <c r="AH88" s="6"/>
      <c r="AI88" s="6"/>
      <c r="AJ88" s="6"/>
      <c r="AK88" s="6"/>
      <c r="AL88" s="6"/>
      <c r="AM88" s="6"/>
      <c r="AN88" s="6"/>
      <c r="AO88" s="6"/>
      <c r="AP88" s="6"/>
      <c r="AQ88" s="6"/>
      <c r="AY88" s="6"/>
      <c r="AZ88" s="6"/>
      <c r="BA88" s="6"/>
      <c r="BB88" s="6"/>
      <c r="BC88" s="6"/>
      <c r="BD88" s="6"/>
      <c r="BE88" s="6"/>
      <c r="BF88" s="6"/>
      <c r="BG88" s="6"/>
      <c r="BH88" s="6"/>
      <c r="BI88" s="6"/>
      <c r="BJ88" s="6"/>
      <c r="BK88" s="6"/>
      <c r="BL88" s="6"/>
      <c r="BM88" s="6"/>
      <c r="BN88" s="6"/>
    </row>
    <row r="89" spans="1:66">
      <c r="A89" s="12">
        <v>87</v>
      </c>
      <c r="B89" s="34">
        <v>1.7410397632828919E-2</v>
      </c>
      <c r="AH89" s="6"/>
      <c r="AI89" s="6"/>
      <c r="AJ89" s="6"/>
      <c r="AK89" s="6"/>
      <c r="AL89" s="6"/>
      <c r="AM89" s="6"/>
      <c r="AN89" s="6"/>
      <c r="AO89" s="6"/>
      <c r="AP89" s="6"/>
      <c r="AQ89" s="6"/>
      <c r="AY89" s="6"/>
      <c r="AZ89" s="6"/>
      <c r="BA89" s="6"/>
      <c r="BB89" s="6"/>
      <c r="BC89" s="6"/>
      <c r="BD89" s="6"/>
      <c r="BE89" s="6"/>
      <c r="BF89" s="6"/>
      <c r="BG89" s="6"/>
      <c r="BH89" s="6"/>
      <c r="BI89" s="6"/>
      <c r="BJ89" s="6"/>
      <c r="BK89" s="6"/>
      <c r="BL89" s="6"/>
      <c r="BM89" s="6"/>
      <c r="BN89" s="6"/>
    </row>
    <row r="90" spans="1:66">
      <c r="A90" s="12">
        <v>88</v>
      </c>
      <c r="B90" s="34">
        <v>9.11811173321911E-2</v>
      </c>
      <c r="AH90" s="6"/>
      <c r="AI90" s="6"/>
      <c r="AJ90" s="6"/>
      <c r="AK90" s="6"/>
      <c r="AL90" s="6"/>
      <c r="AM90" s="6"/>
      <c r="AN90" s="6"/>
      <c r="AO90" s="6"/>
      <c r="AP90" s="6"/>
      <c r="AQ90" s="6"/>
      <c r="AY90" s="6"/>
      <c r="AZ90" s="6"/>
      <c r="BA90" s="6"/>
      <c r="BB90" s="6"/>
      <c r="BC90" s="6"/>
      <c r="BD90" s="6"/>
      <c r="BE90" s="6"/>
      <c r="BF90" s="6"/>
      <c r="BG90" s="6"/>
      <c r="BH90" s="6"/>
      <c r="BI90" s="6"/>
      <c r="BJ90" s="6"/>
      <c r="BK90" s="6"/>
      <c r="BL90" s="6"/>
      <c r="BM90" s="6"/>
      <c r="BN90" s="6"/>
    </row>
    <row r="91" spans="1:66">
      <c r="A91" s="12">
        <v>89</v>
      </c>
      <c r="B91" s="34">
        <v>9.9733107552693476E-2</v>
      </c>
      <c r="AH91" s="6"/>
      <c r="AI91" s="6"/>
      <c r="AJ91" s="6"/>
      <c r="AK91" s="6"/>
      <c r="AL91" s="6"/>
      <c r="AM91" s="6"/>
      <c r="AN91" s="6"/>
      <c r="AO91" s="6"/>
      <c r="AP91" s="6"/>
      <c r="AQ91" s="6"/>
      <c r="AY91" s="6"/>
      <c r="AZ91" s="6"/>
      <c r="BA91" s="6"/>
      <c r="BB91" s="6"/>
      <c r="BC91" s="6"/>
      <c r="BD91" s="6"/>
      <c r="BE91" s="6"/>
      <c r="BF91" s="6"/>
      <c r="BG91" s="6"/>
      <c r="BH91" s="6"/>
      <c r="BI91" s="6"/>
      <c r="BJ91" s="6"/>
      <c r="BK91" s="6"/>
      <c r="BL91" s="6"/>
      <c r="BM91" s="6"/>
      <c r="BN91" s="6"/>
    </row>
    <row r="92" spans="1:66">
      <c r="A92" s="12">
        <v>90</v>
      </c>
      <c r="B92" s="34">
        <v>0.10709012190348779</v>
      </c>
      <c r="AH92" s="6"/>
      <c r="AI92" s="6"/>
      <c r="AJ92" s="6"/>
      <c r="AK92" s="6"/>
      <c r="AL92" s="6"/>
      <c r="AM92" s="6"/>
      <c r="AN92" s="6"/>
      <c r="AO92" s="6"/>
      <c r="AP92" s="6"/>
      <c r="AQ92" s="6"/>
      <c r="AY92" s="6"/>
      <c r="AZ92" s="6"/>
      <c r="BA92" s="6"/>
      <c r="BB92" s="6"/>
      <c r="BC92" s="6"/>
      <c r="BD92" s="6"/>
      <c r="BE92" s="6"/>
      <c r="BF92" s="6"/>
      <c r="BG92" s="6"/>
      <c r="BH92" s="6"/>
      <c r="BI92" s="6"/>
      <c r="BJ92" s="6"/>
      <c r="BK92" s="6"/>
      <c r="BL92" s="6"/>
      <c r="BM92" s="6"/>
      <c r="BN92" s="6"/>
    </row>
    <row r="93" spans="1:66">
      <c r="A93" s="12">
        <v>91</v>
      </c>
      <c r="B93" s="34">
        <v>0.10264633348019347</v>
      </c>
      <c r="AH93" s="6"/>
      <c r="AI93" s="6"/>
      <c r="AJ93" s="6"/>
      <c r="AK93" s="6"/>
      <c r="AL93" s="6"/>
      <c r="AM93" s="6"/>
      <c r="AN93" s="6"/>
      <c r="AO93" s="6"/>
      <c r="AP93" s="6"/>
      <c r="AQ93" s="6"/>
      <c r="AY93" s="6"/>
      <c r="AZ93" s="6"/>
      <c r="BA93" s="6"/>
      <c r="BB93" s="6"/>
      <c r="BC93" s="6"/>
      <c r="BD93" s="6"/>
      <c r="BE93" s="6"/>
      <c r="BF93" s="6"/>
      <c r="BG93" s="6"/>
      <c r="BH93" s="6"/>
      <c r="BI93" s="6"/>
      <c r="BJ93" s="6"/>
      <c r="BK93" s="6"/>
      <c r="BL93" s="6"/>
      <c r="BM93" s="6"/>
      <c r="BN93" s="6"/>
    </row>
    <row r="94" spans="1:66">
      <c r="A94" s="12">
        <v>92</v>
      </c>
      <c r="B94" s="34">
        <v>4.2776018003287677E-7</v>
      </c>
      <c r="AH94" s="6"/>
      <c r="AI94" s="6"/>
      <c r="AJ94" s="6"/>
      <c r="AK94" s="6"/>
      <c r="AL94" s="6"/>
      <c r="AM94" s="6"/>
      <c r="AN94" s="6"/>
      <c r="AO94" s="6"/>
      <c r="AP94" s="6"/>
      <c r="AQ94" s="6"/>
      <c r="AY94" s="6"/>
      <c r="AZ94" s="6"/>
      <c r="BA94" s="6"/>
      <c r="BB94" s="6"/>
      <c r="BC94" s="6"/>
      <c r="BD94" s="6"/>
      <c r="BE94" s="6"/>
      <c r="BF94" s="6"/>
      <c r="BG94" s="6"/>
      <c r="BH94" s="6"/>
      <c r="BI94" s="6"/>
      <c r="BJ94" s="6"/>
      <c r="BK94" s="6"/>
      <c r="BL94" s="6"/>
      <c r="BM94" s="6"/>
      <c r="BN94" s="6"/>
    </row>
    <row r="95" spans="1:66">
      <c r="A95" s="12">
        <v>93</v>
      </c>
      <c r="B95" s="34">
        <v>0.10937003631829854</v>
      </c>
      <c r="AH95" s="6"/>
      <c r="AI95" s="6"/>
      <c r="AJ95" s="6"/>
      <c r="AK95" s="6"/>
      <c r="AL95" s="6"/>
      <c r="AM95" s="6"/>
      <c r="AN95" s="6"/>
      <c r="AO95" s="6"/>
      <c r="AP95" s="6"/>
      <c r="AQ95" s="6"/>
      <c r="AY95" s="6"/>
      <c r="AZ95" s="6"/>
      <c r="BA95" s="6"/>
      <c r="BB95" s="6"/>
      <c r="BC95" s="6"/>
      <c r="BD95" s="6"/>
      <c r="BE95" s="6"/>
      <c r="BF95" s="6"/>
      <c r="BG95" s="6"/>
      <c r="BH95" s="6"/>
      <c r="BI95" s="6"/>
      <c r="BJ95" s="6"/>
      <c r="BK95" s="6"/>
      <c r="BL95" s="6"/>
      <c r="BM95" s="6"/>
      <c r="BN95" s="6"/>
    </row>
    <row r="96" spans="1:66">
      <c r="A96" s="12">
        <v>94</v>
      </c>
      <c r="B96" s="34">
        <v>5.4724336375653784E-2</v>
      </c>
      <c r="AH96" s="6"/>
      <c r="AI96" s="6"/>
      <c r="AJ96" s="6"/>
      <c r="AK96" s="6"/>
      <c r="AL96" s="6"/>
      <c r="AM96" s="6"/>
      <c r="AN96" s="6"/>
      <c r="AO96" s="6"/>
      <c r="AP96" s="6"/>
      <c r="AQ96" s="6"/>
      <c r="AY96" s="6"/>
      <c r="AZ96" s="6"/>
      <c r="BA96" s="6"/>
      <c r="BB96" s="6"/>
      <c r="BC96" s="6"/>
      <c r="BD96" s="6"/>
      <c r="BE96" s="6"/>
      <c r="BF96" s="6"/>
      <c r="BG96" s="6"/>
      <c r="BH96" s="6"/>
      <c r="BI96" s="6"/>
      <c r="BJ96" s="6"/>
      <c r="BK96" s="6"/>
      <c r="BL96" s="6"/>
      <c r="BM96" s="6"/>
      <c r="BN96" s="6"/>
    </row>
    <row r="97" spans="1:66">
      <c r="A97" s="12">
        <v>95</v>
      </c>
      <c r="B97" s="34">
        <v>0.15166844825017675</v>
      </c>
      <c r="AH97" s="6"/>
      <c r="AI97" s="6"/>
      <c r="AJ97" s="6"/>
      <c r="AK97" s="6"/>
      <c r="AL97" s="6"/>
      <c r="AM97" s="6"/>
      <c r="AN97" s="6"/>
      <c r="AO97" s="6"/>
      <c r="AP97" s="6"/>
      <c r="AQ97" s="6"/>
      <c r="AY97" s="6"/>
      <c r="AZ97" s="6"/>
      <c r="BA97" s="6"/>
      <c r="BB97" s="6"/>
      <c r="BC97" s="6"/>
      <c r="BD97" s="6"/>
      <c r="BE97" s="6"/>
      <c r="BF97" s="6"/>
      <c r="BG97" s="6"/>
      <c r="BH97" s="6"/>
      <c r="BI97" s="6"/>
      <c r="BJ97" s="6"/>
      <c r="BK97" s="6"/>
      <c r="BL97" s="6"/>
      <c r="BM97" s="6"/>
      <c r="BN97" s="6"/>
    </row>
    <row r="98" spans="1:66">
      <c r="A98" s="12">
        <v>96</v>
      </c>
      <c r="B98" s="34">
        <v>2.9818064018888726E-2</v>
      </c>
      <c r="AH98" s="6"/>
      <c r="AI98" s="6"/>
      <c r="AJ98" s="6"/>
      <c r="AK98" s="6"/>
      <c r="AL98" s="6"/>
      <c r="AM98" s="6"/>
      <c r="AN98" s="6"/>
      <c r="AO98" s="6"/>
      <c r="AP98" s="6"/>
      <c r="AQ98" s="6"/>
      <c r="AY98" s="6"/>
      <c r="AZ98" s="6"/>
      <c r="BA98" s="6"/>
      <c r="BB98" s="6"/>
      <c r="BC98" s="6"/>
      <c r="BD98" s="6"/>
      <c r="BE98" s="6"/>
      <c r="BF98" s="6"/>
      <c r="BG98" s="6"/>
      <c r="BH98" s="6"/>
      <c r="BI98" s="6"/>
      <c r="BJ98" s="6"/>
      <c r="BK98" s="6"/>
      <c r="BL98" s="6"/>
      <c r="BM98" s="6"/>
      <c r="BN98" s="6"/>
    </row>
    <row r="99" spans="1:66">
      <c r="A99" s="12">
        <v>97</v>
      </c>
      <c r="B99" s="34">
        <v>4.6483798600919647E-2</v>
      </c>
      <c r="AH99" s="6"/>
      <c r="AI99" s="6"/>
      <c r="AJ99" s="6"/>
      <c r="AK99" s="6"/>
      <c r="AL99" s="6"/>
      <c r="AM99" s="6"/>
      <c r="AN99" s="6"/>
      <c r="AO99" s="6"/>
      <c r="AP99" s="6"/>
      <c r="AQ99" s="6"/>
      <c r="AY99" s="6"/>
      <c r="AZ99" s="6"/>
      <c r="BA99" s="6"/>
      <c r="BB99" s="6"/>
      <c r="BC99" s="6"/>
      <c r="BD99" s="6"/>
      <c r="BE99" s="6"/>
      <c r="BF99" s="6"/>
      <c r="BG99" s="6"/>
      <c r="BH99" s="6"/>
      <c r="BI99" s="6"/>
      <c r="BJ99" s="6"/>
      <c r="BK99" s="6"/>
      <c r="BL99" s="6"/>
      <c r="BM99" s="6"/>
      <c r="BN99" s="6"/>
    </row>
    <row r="100" spans="1:66">
      <c r="A100" s="12">
        <v>98</v>
      </c>
      <c r="B100" s="34">
        <v>2.5944144941126519E-2</v>
      </c>
      <c r="AH100" s="6"/>
      <c r="AI100" s="6"/>
      <c r="AJ100" s="6"/>
      <c r="AK100" s="6"/>
      <c r="AL100" s="6"/>
      <c r="AM100" s="6"/>
      <c r="AN100" s="6"/>
      <c r="AO100" s="6"/>
      <c r="AP100" s="6"/>
      <c r="AQ100" s="6"/>
      <c r="AY100" s="6"/>
      <c r="AZ100" s="6"/>
      <c r="BA100" s="6"/>
      <c r="BB100" s="6"/>
      <c r="BC100" s="6"/>
      <c r="BD100" s="6"/>
      <c r="BE100" s="6"/>
      <c r="BF100" s="6"/>
      <c r="BG100" s="6"/>
      <c r="BH100" s="6"/>
      <c r="BI100" s="6"/>
      <c r="BJ100" s="6"/>
      <c r="BK100" s="6"/>
      <c r="BL100" s="6"/>
      <c r="BM100" s="6"/>
      <c r="BN100" s="6"/>
    </row>
    <row r="101" spans="1:66">
      <c r="A101" s="12">
        <v>99</v>
      </c>
      <c r="B101" s="34">
        <v>1.4856005201344762E-2</v>
      </c>
      <c r="AH101" s="6"/>
      <c r="AI101" s="6"/>
      <c r="AJ101" s="6"/>
      <c r="AK101" s="6"/>
      <c r="AL101" s="6"/>
      <c r="AM101" s="6"/>
      <c r="AN101" s="6"/>
      <c r="AO101" s="6"/>
      <c r="AP101" s="6"/>
      <c r="AQ101" s="6"/>
      <c r="AY101" s="6"/>
      <c r="AZ101" s="6"/>
      <c r="BA101" s="6"/>
      <c r="BB101" s="6"/>
      <c r="BC101" s="6"/>
      <c r="BD101" s="6"/>
      <c r="BE101" s="6"/>
      <c r="BF101" s="6"/>
      <c r="BG101" s="6"/>
      <c r="BH101" s="6"/>
      <c r="BI101" s="6"/>
      <c r="BJ101" s="6"/>
      <c r="BK101" s="6"/>
      <c r="BL101" s="6"/>
      <c r="BM101" s="6"/>
      <c r="BN101" s="6"/>
    </row>
    <row r="102" spans="1:66">
      <c r="A102" s="12">
        <v>100</v>
      </c>
      <c r="B102" s="34">
        <v>4.1964427548377217E-2</v>
      </c>
      <c r="AH102" s="6"/>
      <c r="AI102" s="6"/>
      <c r="AJ102" s="6"/>
      <c r="AK102" s="6"/>
      <c r="AL102" s="6"/>
      <c r="AM102" s="6"/>
      <c r="AN102" s="6"/>
      <c r="AO102" s="6"/>
      <c r="AP102" s="6"/>
      <c r="AQ102" s="6"/>
      <c r="AY102" s="6"/>
      <c r="AZ102" s="6"/>
      <c r="BA102" s="6"/>
      <c r="BB102" s="6"/>
      <c r="BC102" s="6"/>
      <c r="BD102" s="6"/>
      <c r="BE102" s="6"/>
      <c r="BF102" s="6"/>
      <c r="BG102" s="6"/>
      <c r="BH102" s="6"/>
      <c r="BI102" s="6"/>
      <c r="BJ102" s="6"/>
      <c r="BK102" s="6"/>
      <c r="BL102" s="6"/>
      <c r="BM102" s="6"/>
      <c r="BN102" s="6"/>
    </row>
    <row r="103" spans="1:66">
      <c r="A103" s="24" t="s">
        <v>53</v>
      </c>
    </row>
  </sheetData>
  <dataConsolidate/>
  <mergeCells count="3">
    <mergeCell ref="F2:G2"/>
    <mergeCell ref="I4:K4"/>
    <mergeCell ref="L4:N4"/>
  </mergeCells>
  <pageMargins left="0.75" right="0.75" top="1" bottom="1" header="0.5" footer="0.5"/>
  <pageSetup orientation="portrait"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Simulation Scenarios</vt:lpstr>
      <vt:lpstr>Scaling fire parameter solver</vt:lpstr>
      <vt:lpstr>Model</vt:lpstr>
      <vt:lpstr>MCSim4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saiful</dc:creator>
  <cp:lastModifiedBy>Hanna</cp:lastModifiedBy>
  <cp:lastPrinted>2012-03-16T11:43:22Z</cp:lastPrinted>
  <dcterms:created xsi:type="dcterms:W3CDTF">2012-03-04T23:02:31Z</dcterms:created>
  <dcterms:modified xsi:type="dcterms:W3CDTF">2012-05-08T02:30:06Z</dcterms:modified>
</cp:coreProperties>
</file>